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11FB472F-FAD1-49D2-8F90-CC5BC665196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SIGN" sheetId="5" r:id="rId1"/>
    <sheet name="BUDGET " sheetId="2" r:id="rId2"/>
    <sheet name="BUDGET SUMMARY" sheetId="1" r:id="rId3"/>
    <sheet name="CUMULATIVE SCHEDULES" sheetId="3" state="hidden" r:id="rId4"/>
    <sheet name="STAFF ALLOCATION" sheetId="4" r:id="rId5"/>
    <sheet name="ANALYSIS" sheetId="6" r:id="rId6"/>
  </sheets>
  <definedNames>
    <definedName name="Budget_Print_Area">'BUDGET '!$A$8:$O$134</definedName>
    <definedName name="Budget_Title">'BUDGET '!$A$1:$O$6</definedName>
    <definedName name="_xlnm.Print_Area" localSheetId="5">ANALYSIS!$A$1:$F$46</definedName>
    <definedName name="_xlnm.Print_Area" localSheetId="1">'BUDGET '!$A$8:$O$134</definedName>
    <definedName name="_xlnm.Print_Area" localSheetId="2">'BUDGET SUMMARY'!$A$1:$J$29</definedName>
    <definedName name="_xlnm.Print_Area" localSheetId="3">'CUMULATIVE SCHEDULES'!$A$3:$N$74</definedName>
    <definedName name="_xlnm.Print_Area">'CUMULATIVE SCHEDULES'!$A$3:$N$72</definedName>
    <definedName name="_xlnm.Print_Titles" localSheetId="1">'BUDGET '!$1:$6</definedName>
    <definedName name="_xlnm.Print_Titles" localSheetId="3">'CUMULATIVE SCHEDULES'!$1:$2</definedName>
    <definedName name="Title">'CUMULATIVE SCHEDULES'!$A$1:$N$2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2" l="1"/>
  <c r="G54" i="2"/>
  <c r="G55" i="2"/>
  <c r="I55" i="2"/>
  <c r="K55" i="2"/>
  <c r="M55" i="2"/>
  <c r="O55" i="2"/>
  <c r="G62" i="2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8" i="6" l="1"/>
  <c r="C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C53" i="5" l="1"/>
  <c r="C54" i="5"/>
  <c r="E30" i="4"/>
  <c r="F30" i="4"/>
  <c r="G30" i="4"/>
  <c r="H30" i="4"/>
  <c r="I30" i="4"/>
  <c r="I31" i="4" s="1"/>
  <c r="J30" i="4"/>
  <c r="J31" i="4" s="1"/>
  <c r="K30" i="4"/>
  <c r="L30" i="4"/>
  <c r="M30" i="4"/>
  <c r="N30" i="4"/>
  <c r="O30" i="4"/>
  <c r="P30" i="4"/>
  <c r="Q30" i="4"/>
  <c r="R30" i="4"/>
  <c r="D30" i="4"/>
  <c r="A14" i="4" l="1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G30" i="2"/>
  <c r="I30" i="2"/>
  <c r="K30" i="2"/>
  <c r="M30" i="2"/>
  <c r="G31" i="2"/>
  <c r="I31" i="2"/>
  <c r="K31" i="2"/>
  <c r="M31" i="2"/>
  <c r="O31" i="2" l="1"/>
  <c r="O30" i="2"/>
  <c r="E22" i="6" s="1"/>
  <c r="A13" i="4"/>
  <c r="S1" i="4" l="1"/>
  <c r="R31" i="4" l="1"/>
  <c r="Q31" i="4"/>
  <c r="P31" i="4"/>
  <c r="O31" i="4"/>
  <c r="N31" i="4"/>
  <c r="M31" i="4"/>
  <c r="L31" i="4"/>
  <c r="K31" i="4"/>
  <c r="H31" i="4"/>
  <c r="G31" i="4"/>
  <c r="F31" i="4"/>
  <c r="E31" i="4"/>
  <c r="E38" i="6" s="1"/>
  <c r="D31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H79" i="2"/>
  <c r="J79" i="2"/>
  <c r="L79" i="2"/>
  <c r="N79" i="2"/>
  <c r="M78" i="2"/>
  <c r="K78" i="2"/>
  <c r="I78" i="2"/>
  <c r="G78" i="2"/>
  <c r="S31" i="4" l="1"/>
  <c r="S30" i="4"/>
  <c r="O78" i="2"/>
  <c r="K49" i="3"/>
  <c r="N30" i="3"/>
  <c r="N62" i="3"/>
  <c r="N46" i="3"/>
  <c r="N15" i="3"/>
  <c r="M65" i="3"/>
  <c r="L65" i="3"/>
  <c r="K65" i="3"/>
  <c r="J65" i="3"/>
  <c r="I65" i="3"/>
  <c r="H65" i="3"/>
  <c r="G65" i="3"/>
  <c r="F65" i="3"/>
  <c r="E65" i="3"/>
  <c r="D65" i="3"/>
  <c r="C65" i="3"/>
  <c r="B65" i="3"/>
  <c r="M49" i="3"/>
  <c r="L49" i="3"/>
  <c r="J49" i="3"/>
  <c r="I49" i="3"/>
  <c r="H49" i="3"/>
  <c r="G49" i="3"/>
  <c r="F49" i="3"/>
  <c r="E49" i="3"/>
  <c r="D49" i="3"/>
  <c r="C49" i="3"/>
  <c r="B49" i="3"/>
  <c r="M33" i="3"/>
  <c r="L33" i="3"/>
  <c r="K33" i="3"/>
  <c r="J33" i="3"/>
  <c r="I33" i="3"/>
  <c r="H33" i="3"/>
  <c r="G33" i="3"/>
  <c r="F33" i="3"/>
  <c r="E33" i="3"/>
  <c r="D33" i="3"/>
  <c r="C33" i="3"/>
  <c r="B33" i="3"/>
  <c r="C17" i="3"/>
  <c r="D17" i="3"/>
  <c r="E17" i="3"/>
  <c r="F17" i="3"/>
  <c r="G17" i="3"/>
  <c r="H17" i="3"/>
  <c r="I17" i="3"/>
  <c r="J17" i="3"/>
  <c r="K17" i="3"/>
  <c r="L17" i="3"/>
  <c r="M17" i="3"/>
  <c r="B17" i="3"/>
  <c r="N17" i="3" l="1"/>
  <c r="N65" i="3"/>
  <c r="N49" i="3"/>
  <c r="N33" i="3"/>
  <c r="A24" i="6" l="1"/>
  <c r="A25" i="6" s="1"/>
  <c r="A26" i="6" s="1"/>
  <c r="A27" i="6" s="1"/>
  <c r="A28" i="6" l="1"/>
  <c r="E1" i="6"/>
  <c r="A31" i="6" l="1"/>
  <c r="A32" i="6" s="1"/>
  <c r="A33" i="6" s="1"/>
  <c r="A34" i="6" s="1"/>
  <c r="A35" i="6" s="1"/>
  <c r="A36" i="6" s="1"/>
  <c r="A38" i="6" s="1"/>
  <c r="A39" i="6" l="1"/>
  <c r="A40" i="6" s="1"/>
  <c r="A42" i="6" s="1"/>
  <c r="A43" i="6" s="1"/>
  <c r="A44" i="6" s="1"/>
  <c r="C116" i="2" l="1"/>
  <c r="C92" i="2" l="1"/>
  <c r="M107" i="2" l="1"/>
  <c r="K107" i="2"/>
  <c r="I107" i="2"/>
  <c r="G107" i="2"/>
  <c r="M106" i="2"/>
  <c r="K106" i="2"/>
  <c r="I106" i="2"/>
  <c r="G106" i="2"/>
  <c r="B7" i="6"/>
  <c r="G49" i="2"/>
  <c r="I49" i="2"/>
  <c r="K49" i="2"/>
  <c r="M49" i="2"/>
  <c r="G50" i="2"/>
  <c r="I50" i="2"/>
  <c r="K50" i="2"/>
  <c r="M50" i="2"/>
  <c r="A2" i="6"/>
  <c r="A1" i="6"/>
  <c r="F31" i="6"/>
  <c r="F33" i="6" s="1"/>
  <c r="M17" i="2"/>
  <c r="M18" i="2"/>
  <c r="M19" i="2"/>
  <c r="M20" i="2"/>
  <c r="M21" i="2"/>
  <c r="M22" i="2"/>
  <c r="M23" i="2"/>
  <c r="M24" i="2"/>
  <c r="M25" i="2"/>
  <c r="M26" i="2"/>
  <c r="M27" i="2"/>
  <c r="M28" i="2"/>
  <c r="K17" i="2"/>
  <c r="K18" i="2"/>
  <c r="K19" i="2"/>
  <c r="K20" i="2"/>
  <c r="K21" i="2"/>
  <c r="K22" i="2"/>
  <c r="K23" i="2"/>
  <c r="K24" i="2"/>
  <c r="K25" i="2"/>
  <c r="K26" i="2"/>
  <c r="K27" i="2"/>
  <c r="I17" i="2"/>
  <c r="I18" i="2"/>
  <c r="I20" i="2"/>
  <c r="I21" i="2"/>
  <c r="I22" i="2"/>
  <c r="I23" i="2"/>
  <c r="I24" i="2"/>
  <c r="I25" i="2"/>
  <c r="I26" i="2"/>
  <c r="I27" i="2"/>
  <c r="I28" i="2"/>
  <c r="G17" i="2"/>
  <c r="G18" i="2"/>
  <c r="I19" i="2"/>
  <c r="G20" i="2"/>
  <c r="G21" i="2"/>
  <c r="G22" i="2"/>
  <c r="G23" i="2"/>
  <c r="G24" i="2"/>
  <c r="G25" i="2"/>
  <c r="G26" i="2"/>
  <c r="G27" i="2"/>
  <c r="G28" i="2"/>
  <c r="A18" i="1"/>
  <c r="A17" i="1"/>
  <c r="A16" i="1"/>
  <c r="A15" i="1"/>
  <c r="M51" i="2"/>
  <c r="M52" i="2"/>
  <c r="M53" i="2"/>
  <c r="M56" i="2"/>
  <c r="M54" i="2" s="1"/>
  <c r="M57" i="2"/>
  <c r="M48" i="2"/>
  <c r="N58" i="2"/>
  <c r="N43" i="2"/>
  <c r="M40" i="2"/>
  <c r="M41" i="2"/>
  <c r="M42" i="2"/>
  <c r="H32" i="2"/>
  <c r="J32" i="2"/>
  <c r="L32" i="2"/>
  <c r="N32" i="2"/>
  <c r="M16" i="2"/>
  <c r="M29" i="2"/>
  <c r="L58" i="2"/>
  <c r="J58" i="2"/>
  <c r="H58" i="2"/>
  <c r="C58" i="2"/>
  <c r="K57" i="2"/>
  <c r="I57" i="2"/>
  <c r="G57" i="2"/>
  <c r="K56" i="2"/>
  <c r="K54" i="2" s="1"/>
  <c r="I56" i="2"/>
  <c r="G56" i="2"/>
  <c r="K53" i="2"/>
  <c r="I53" i="2"/>
  <c r="G53" i="2"/>
  <c r="K52" i="2"/>
  <c r="I52" i="2"/>
  <c r="G52" i="2"/>
  <c r="K51" i="2"/>
  <c r="I51" i="2"/>
  <c r="G51" i="2"/>
  <c r="K48" i="2"/>
  <c r="I48" i="2"/>
  <c r="G48" i="2"/>
  <c r="L43" i="2"/>
  <c r="J43" i="2"/>
  <c r="H43" i="2"/>
  <c r="K42" i="2"/>
  <c r="I42" i="2"/>
  <c r="G42" i="2"/>
  <c r="K41" i="2"/>
  <c r="I41" i="2"/>
  <c r="G41" i="2"/>
  <c r="K40" i="2"/>
  <c r="I40" i="2"/>
  <c r="G40" i="2"/>
  <c r="K29" i="2"/>
  <c r="I29" i="2"/>
  <c r="G29" i="2"/>
  <c r="K28" i="2"/>
  <c r="K16" i="2"/>
  <c r="I16" i="2"/>
  <c r="G16" i="2"/>
  <c r="G13" i="3"/>
  <c r="A26" i="1"/>
  <c r="A25" i="1"/>
  <c r="A24" i="1"/>
  <c r="A23" i="1"/>
  <c r="A22" i="1"/>
  <c r="A21" i="1"/>
  <c r="A20" i="1"/>
  <c r="M114" i="2"/>
  <c r="M115" i="2"/>
  <c r="M113" i="2"/>
  <c r="K114" i="2"/>
  <c r="K115" i="2"/>
  <c r="K113" i="2"/>
  <c r="I114" i="2"/>
  <c r="I115" i="2"/>
  <c r="I113" i="2"/>
  <c r="G114" i="2"/>
  <c r="G115" i="2"/>
  <c r="G113" i="2"/>
  <c r="M98" i="2"/>
  <c r="M99" i="2"/>
  <c r="M97" i="2"/>
  <c r="K98" i="2"/>
  <c r="K99" i="2"/>
  <c r="K97" i="2"/>
  <c r="I98" i="2"/>
  <c r="I99" i="2"/>
  <c r="I97" i="2"/>
  <c r="G98" i="2"/>
  <c r="G99" i="2"/>
  <c r="G97" i="2"/>
  <c r="M85" i="2"/>
  <c r="M86" i="2"/>
  <c r="M87" i="2"/>
  <c r="M88" i="2"/>
  <c r="M89" i="2"/>
  <c r="M90" i="2"/>
  <c r="M91" i="2"/>
  <c r="M84" i="2"/>
  <c r="K85" i="2"/>
  <c r="K86" i="2"/>
  <c r="K87" i="2"/>
  <c r="K88" i="2"/>
  <c r="K89" i="2"/>
  <c r="K90" i="2"/>
  <c r="K91" i="2"/>
  <c r="K84" i="2"/>
  <c r="I85" i="2"/>
  <c r="I86" i="2"/>
  <c r="I87" i="2"/>
  <c r="I88" i="2"/>
  <c r="I89" i="2"/>
  <c r="I90" i="2"/>
  <c r="I91" i="2"/>
  <c r="I84" i="2"/>
  <c r="G85" i="2"/>
  <c r="G86" i="2"/>
  <c r="G87" i="2"/>
  <c r="G88" i="2"/>
  <c r="G89" i="2"/>
  <c r="G90" i="2"/>
  <c r="G91" i="2"/>
  <c r="G84" i="2"/>
  <c r="M77" i="2"/>
  <c r="M79" i="2" s="1"/>
  <c r="J22" i="1" s="1"/>
  <c r="K77" i="2"/>
  <c r="K79" i="2" s="1"/>
  <c r="I77" i="2"/>
  <c r="I79" i="2" s="1"/>
  <c r="G77" i="2"/>
  <c r="G79" i="2" s="1"/>
  <c r="M71" i="2"/>
  <c r="M70" i="2"/>
  <c r="K71" i="2"/>
  <c r="K70" i="2"/>
  <c r="I71" i="2"/>
  <c r="I70" i="2"/>
  <c r="G71" i="2"/>
  <c r="G70" i="2"/>
  <c r="A6" i="1"/>
  <c r="A6" i="4" s="1"/>
  <c r="N63" i="3"/>
  <c r="N47" i="3"/>
  <c r="N31" i="3"/>
  <c r="M61" i="3"/>
  <c r="L61" i="3"/>
  <c r="K61" i="3"/>
  <c r="J61" i="3"/>
  <c r="I61" i="3"/>
  <c r="H61" i="3"/>
  <c r="G61" i="3"/>
  <c r="F61" i="3"/>
  <c r="E61" i="3"/>
  <c r="D61" i="3"/>
  <c r="C61" i="3"/>
  <c r="B61" i="3"/>
  <c r="M57" i="3"/>
  <c r="L57" i="3"/>
  <c r="K57" i="3"/>
  <c r="J57" i="3"/>
  <c r="I57" i="3"/>
  <c r="H57" i="3"/>
  <c r="G57" i="3"/>
  <c r="F57" i="3"/>
  <c r="E57" i="3"/>
  <c r="D57" i="3"/>
  <c r="C57" i="3"/>
  <c r="B57" i="3"/>
  <c r="M45" i="3"/>
  <c r="L45" i="3"/>
  <c r="K45" i="3"/>
  <c r="J45" i="3"/>
  <c r="I45" i="3"/>
  <c r="H45" i="3"/>
  <c r="G45" i="3"/>
  <c r="F45" i="3"/>
  <c r="E45" i="3"/>
  <c r="D45" i="3"/>
  <c r="C45" i="3"/>
  <c r="B45" i="3"/>
  <c r="M41" i="3"/>
  <c r="L41" i="3"/>
  <c r="K41" i="3"/>
  <c r="J41" i="3"/>
  <c r="I41" i="3"/>
  <c r="H41" i="3"/>
  <c r="G41" i="3"/>
  <c r="F41" i="3"/>
  <c r="E41" i="3"/>
  <c r="D41" i="3"/>
  <c r="C41" i="3"/>
  <c r="B41" i="3"/>
  <c r="M29" i="3"/>
  <c r="L29" i="3"/>
  <c r="K29" i="3"/>
  <c r="J29" i="3"/>
  <c r="I29" i="3"/>
  <c r="H29" i="3"/>
  <c r="G29" i="3"/>
  <c r="F29" i="3"/>
  <c r="E29" i="3"/>
  <c r="D29" i="3"/>
  <c r="C29" i="3"/>
  <c r="B29" i="3"/>
  <c r="M25" i="3"/>
  <c r="L25" i="3"/>
  <c r="K25" i="3"/>
  <c r="J25" i="3"/>
  <c r="I25" i="3"/>
  <c r="H25" i="3"/>
  <c r="G25" i="3"/>
  <c r="F25" i="3"/>
  <c r="E25" i="3"/>
  <c r="D25" i="3"/>
  <c r="C25" i="3"/>
  <c r="B25" i="3"/>
  <c r="M13" i="3"/>
  <c r="L13" i="3"/>
  <c r="K13" i="3"/>
  <c r="J13" i="3"/>
  <c r="I13" i="3"/>
  <c r="H13" i="3"/>
  <c r="F13" i="3"/>
  <c r="E13" i="3"/>
  <c r="D13" i="3"/>
  <c r="C13" i="3"/>
  <c r="B13" i="3"/>
  <c r="G65" i="2"/>
  <c r="H65" i="2"/>
  <c r="H72" i="2"/>
  <c r="H92" i="2"/>
  <c r="H100" i="2"/>
  <c r="H108" i="2"/>
  <c r="H116" i="2"/>
  <c r="I65" i="2"/>
  <c r="J65" i="2"/>
  <c r="J72" i="2"/>
  <c r="J92" i="2"/>
  <c r="J100" i="2"/>
  <c r="J108" i="2"/>
  <c r="J116" i="2"/>
  <c r="K65" i="2"/>
  <c r="L65" i="2"/>
  <c r="L72" i="2"/>
  <c r="L92" i="2"/>
  <c r="L100" i="2"/>
  <c r="L108" i="2"/>
  <c r="L116" i="2"/>
  <c r="M65" i="2"/>
  <c r="N65" i="2"/>
  <c r="N72" i="2"/>
  <c r="N92" i="2"/>
  <c r="N100" i="2"/>
  <c r="N108" i="2"/>
  <c r="N116" i="2"/>
  <c r="O62" i="2"/>
  <c r="N72" i="3" s="1"/>
  <c r="A5" i="1"/>
  <c r="A4" i="1"/>
  <c r="A50" i="3" s="1"/>
  <c r="A3" i="1"/>
  <c r="A34" i="3" s="1"/>
  <c r="A2" i="1"/>
  <c r="O63" i="2"/>
  <c r="O64" i="2"/>
  <c r="B11" i="3"/>
  <c r="C11" i="3" s="1"/>
  <c r="D11" i="3" s="1"/>
  <c r="B27" i="3"/>
  <c r="C27" i="3" s="1"/>
  <c r="D27" i="3" s="1"/>
  <c r="E27" i="3" s="1"/>
  <c r="B43" i="3"/>
  <c r="C43" i="3" s="1"/>
  <c r="D43" i="3" s="1"/>
  <c r="B59" i="3"/>
  <c r="C59" i="3" s="1"/>
  <c r="D59" i="3" s="1"/>
  <c r="E59" i="3" s="1"/>
  <c r="F59" i="3" s="1"/>
  <c r="G59" i="3" s="1"/>
  <c r="H59" i="3" s="1"/>
  <c r="I59" i="3" s="1"/>
  <c r="J59" i="3" s="1"/>
  <c r="B15" i="3"/>
  <c r="B31" i="3"/>
  <c r="B47" i="3"/>
  <c r="B63" i="3"/>
  <c r="N14" i="3"/>
  <c r="N16" i="3" s="1"/>
  <c r="N32" i="3"/>
  <c r="N64" i="3"/>
  <c r="N58" i="3"/>
  <c r="N60" i="3" s="1"/>
  <c r="A1" i="1"/>
  <c r="A1" i="3" s="1"/>
  <c r="N1" i="3"/>
  <c r="O1" i="2"/>
  <c r="J1" i="1"/>
  <c r="N48" i="3"/>
  <c r="N42" i="3"/>
  <c r="N44" i="3" s="1"/>
  <c r="N26" i="3"/>
  <c r="N28" i="3" s="1"/>
  <c r="N10" i="3"/>
  <c r="N12" i="3" s="1"/>
  <c r="O54" i="2" l="1"/>
  <c r="A31" i="3"/>
  <c r="A27" i="3"/>
  <c r="A47" i="3"/>
  <c r="A43" i="3"/>
  <c r="A63" i="3"/>
  <c r="A59" i="3"/>
  <c r="A11" i="3"/>
  <c r="A15" i="3"/>
  <c r="M111" i="2"/>
  <c r="M82" i="2"/>
  <c r="M61" i="2"/>
  <c r="M68" i="2"/>
  <c r="M103" i="2"/>
  <c r="M75" i="2"/>
  <c r="M46" i="2"/>
  <c r="M95" i="2"/>
  <c r="M35" i="2"/>
  <c r="M124" i="2"/>
  <c r="I20" i="1"/>
  <c r="G95" i="2"/>
  <c r="G82" i="2"/>
  <c r="G75" i="2"/>
  <c r="G68" i="2"/>
  <c r="G61" i="2"/>
  <c r="G46" i="2"/>
  <c r="G35" i="2"/>
  <c r="G124" i="2"/>
  <c r="G111" i="2"/>
  <c r="G103" i="2"/>
  <c r="I124" i="2"/>
  <c r="I111" i="2"/>
  <c r="I103" i="2"/>
  <c r="I95" i="2"/>
  <c r="I82" i="2"/>
  <c r="I75" i="2"/>
  <c r="I61" i="2"/>
  <c r="I68" i="2"/>
  <c r="I46" i="2"/>
  <c r="I35" i="2"/>
  <c r="K124" i="2"/>
  <c r="K95" i="2"/>
  <c r="K68" i="2"/>
  <c r="K35" i="2"/>
  <c r="K111" i="2"/>
  <c r="K82" i="2"/>
  <c r="K61" i="2"/>
  <c r="K103" i="2"/>
  <c r="K75" i="2"/>
  <c r="K46" i="2"/>
  <c r="K72" i="2"/>
  <c r="I72" i="2"/>
  <c r="H21" i="1" s="1"/>
  <c r="O113" i="2"/>
  <c r="K100" i="2"/>
  <c r="I24" i="1" s="1"/>
  <c r="J20" i="1"/>
  <c r="I13" i="2"/>
  <c r="M13" i="2"/>
  <c r="G20" i="1"/>
  <c r="M100" i="2"/>
  <c r="J24" i="1" s="1"/>
  <c r="M116" i="2"/>
  <c r="J26" i="1" s="1"/>
  <c r="O115" i="2"/>
  <c r="O90" i="2"/>
  <c r="K92" i="2"/>
  <c r="I23" i="1" s="1"/>
  <c r="G100" i="2"/>
  <c r="G116" i="2"/>
  <c r="G26" i="1" s="1"/>
  <c r="K13" i="2"/>
  <c r="D20" i="1"/>
  <c r="O70" i="2"/>
  <c r="O84" i="2"/>
  <c r="O88" i="2"/>
  <c r="O107" i="2"/>
  <c r="E17" i="1"/>
  <c r="K116" i="2"/>
  <c r="I26" i="1" s="1"/>
  <c r="A4" i="4"/>
  <c r="A3" i="4"/>
  <c r="G13" i="2"/>
  <c r="E5" i="6" s="1"/>
  <c r="O114" i="2"/>
  <c r="G32" i="2"/>
  <c r="G16" i="1" s="1"/>
  <c r="E18" i="1"/>
  <c r="J119" i="2"/>
  <c r="J127" i="2" s="1"/>
  <c r="O106" i="2"/>
  <c r="E25" i="1"/>
  <c r="O91" i="2"/>
  <c r="I100" i="2"/>
  <c r="H24" i="1" s="1"/>
  <c r="I116" i="2"/>
  <c r="H26" i="1" s="1"/>
  <c r="O97" i="2"/>
  <c r="E20" i="1"/>
  <c r="N119" i="2"/>
  <c r="N127" i="2" s="1"/>
  <c r="E21" i="1"/>
  <c r="E26" i="1"/>
  <c r="A23" i="3"/>
  <c r="H20" i="1"/>
  <c r="J13" i="1"/>
  <c r="L119" i="2"/>
  <c r="L127" i="2" s="1"/>
  <c r="E23" i="1"/>
  <c r="O65" i="2"/>
  <c r="A1" i="4"/>
  <c r="E24" i="1"/>
  <c r="K58" i="2"/>
  <c r="I18" i="1" s="1"/>
  <c r="I32" i="2"/>
  <c r="H16" i="1" s="1"/>
  <c r="G72" i="2"/>
  <c r="G21" i="1" s="1"/>
  <c r="G92" i="2"/>
  <c r="G23" i="1" s="1"/>
  <c r="I92" i="2"/>
  <c r="H23" i="1" s="1"/>
  <c r="M92" i="2"/>
  <c r="J23" i="1" s="1"/>
  <c r="O99" i="2"/>
  <c r="O98" i="2"/>
  <c r="O87" i="2"/>
  <c r="O57" i="2"/>
  <c r="O89" i="2"/>
  <c r="O41" i="2"/>
  <c r="M58" i="2"/>
  <c r="J18" i="1" s="1"/>
  <c r="O86" i="2"/>
  <c r="O56" i="2"/>
  <c r="M72" i="2"/>
  <c r="M133" i="2" s="1"/>
  <c r="O85" i="2"/>
  <c r="O16" i="2"/>
  <c r="E8" i="6" s="1"/>
  <c r="C63" i="3"/>
  <c r="C66" i="3" s="1"/>
  <c r="B66" i="3"/>
  <c r="O29" i="2"/>
  <c r="E21" i="6" s="1"/>
  <c r="O28" i="2"/>
  <c r="E20" i="6" s="1"/>
  <c r="C47" i="3"/>
  <c r="B50" i="3"/>
  <c r="O52" i="2"/>
  <c r="C31" i="3"/>
  <c r="B34" i="3"/>
  <c r="C15" i="3"/>
  <c r="B18" i="3"/>
  <c r="O40" i="2"/>
  <c r="E16" i="1"/>
  <c r="K32" i="2"/>
  <c r="I16" i="1" s="1"/>
  <c r="M32" i="2"/>
  <c r="J16" i="1" s="1"/>
  <c r="A2" i="3"/>
  <c r="H22" i="1"/>
  <c r="O77" i="2"/>
  <c r="O79" i="2" s="1"/>
  <c r="K22" i="1" s="1"/>
  <c r="O71" i="2"/>
  <c r="A5" i="4"/>
  <c r="G58" i="2"/>
  <c r="G18" i="1" s="1"/>
  <c r="G13" i="1"/>
  <c r="A66" i="3"/>
  <c r="A18" i="3"/>
  <c r="I13" i="1"/>
  <c r="A39" i="3"/>
  <c r="A55" i="3"/>
  <c r="H13" i="1"/>
  <c r="O48" i="2"/>
  <c r="O53" i="2"/>
  <c r="O51" i="2"/>
  <c r="I58" i="2"/>
  <c r="H119" i="2"/>
  <c r="H127" i="2" s="1"/>
  <c r="E22" i="1"/>
  <c r="I22" i="1"/>
  <c r="D22" i="1"/>
  <c r="G22" i="1"/>
  <c r="E11" i="3"/>
  <c r="K59" i="3"/>
  <c r="O49" i="2"/>
  <c r="A2" i="4"/>
  <c r="O27" i="2"/>
  <c r="E19" i="6" s="1"/>
  <c r="O25" i="2"/>
  <c r="E17" i="6" s="1"/>
  <c r="O23" i="2"/>
  <c r="E15" i="6" s="1"/>
  <c r="O21" i="2"/>
  <c r="E13" i="6" s="1"/>
  <c r="O19" i="2"/>
  <c r="E11" i="6" s="1"/>
  <c r="O26" i="2"/>
  <c r="E18" i="6" s="1"/>
  <c r="O24" i="2"/>
  <c r="E16" i="6" s="1"/>
  <c r="O22" i="2"/>
  <c r="E14" i="6" s="1"/>
  <c r="O20" i="2"/>
  <c r="E12" i="6" s="1"/>
  <c r="O18" i="2"/>
  <c r="E10" i="6" s="1"/>
  <c r="O50" i="2"/>
  <c r="O42" i="2"/>
  <c r="A7" i="3"/>
  <c r="O17" i="2"/>
  <c r="E9" i="6" s="1"/>
  <c r="E43" i="3"/>
  <c r="F43" i="3" s="1"/>
  <c r="G43" i="3" s="1"/>
  <c r="H43" i="3" s="1"/>
  <c r="I43" i="3" s="1"/>
  <c r="D70" i="3"/>
  <c r="F27" i="3"/>
  <c r="B72" i="3"/>
  <c r="B70" i="3"/>
  <c r="C70" i="3"/>
  <c r="F35" i="6"/>
  <c r="F36" i="6" s="1"/>
  <c r="F40" i="6"/>
  <c r="D63" i="3" l="1"/>
  <c r="D66" i="3" s="1"/>
  <c r="G133" i="2"/>
  <c r="I21" i="1"/>
  <c r="K133" i="2"/>
  <c r="I133" i="2"/>
  <c r="O127" i="2"/>
  <c r="K20" i="1"/>
  <c r="C72" i="3"/>
  <c r="N123" i="2"/>
  <c r="N94" i="2"/>
  <c r="N67" i="2"/>
  <c r="N34" i="2"/>
  <c r="N110" i="2"/>
  <c r="N81" i="2"/>
  <c r="N60" i="2"/>
  <c r="N102" i="2"/>
  <c r="N74" i="2"/>
  <c r="N45" i="2"/>
  <c r="H110" i="2"/>
  <c r="H102" i="2"/>
  <c r="H94" i="2"/>
  <c r="H81" i="2"/>
  <c r="H74" i="2"/>
  <c r="H67" i="2"/>
  <c r="H60" i="2"/>
  <c r="H45" i="2"/>
  <c r="H34" i="2"/>
  <c r="H123" i="2"/>
  <c r="J34" i="2"/>
  <c r="J123" i="2"/>
  <c r="J110" i="2"/>
  <c r="J102" i="2"/>
  <c r="J94" i="2"/>
  <c r="J81" i="2"/>
  <c r="J74" i="2"/>
  <c r="J67" i="2"/>
  <c r="J45" i="2"/>
  <c r="J60" i="2"/>
  <c r="L123" i="2"/>
  <c r="L94" i="2"/>
  <c r="L67" i="2"/>
  <c r="L34" i="2"/>
  <c r="L110" i="2"/>
  <c r="L81" i="2"/>
  <c r="L60" i="2"/>
  <c r="L102" i="2"/>
  <c r="L74" i="2"/>
  <c r="L45" i="2"/>
  <c r="F20" i="1"/>
  <c r="H12" i="2"/>
  <c r="L12" i="2"/>
  <c r="N12" i="2"/>
  <c r="E19" i="1"/>
  <c r="J12" i="2"/>
  <c r="D24" i="1"/>
  <c r="F24" i="1" s="1"/>
  <c r="O116" i="2"/>
  <c r="K26" i="1" s="1"/>
  <c r="D26" i="1"/>
  <c r="F26" i="1" s="1"/>
  <c r="D23" i="1"/>
  <c r="F23" i="1" s="1"/>
  <c r="G24" i="1"/>
  <c r="O72" i="2"/>
  <c r="K21" i="1" s="1"/>
  <c r="E27" i="1"/>
  <c r="D21" i="1"/>
  <c r="F21" i="1" s="1"/>
  <c r="O92" i="2"/>
  <c r="K23" i="1" s="1"/>
  <c r="O100" i="2"/>
  <c r="D47" i="3"/>
  <c r="C50" i="3"/>
  <c r="J21" i="1"/>
  <c r="D15" i="3"/>
  <c r="C18" i="3"/>
  <c r="D31" i="3"/>
  <c r="C34" i="3"/>
  <c r="D16" i="1"/>
  <c r="F16" i="1" s="1"/>
  <c r="F22" i="1"/>
  <c r="O58" i="2"/>
  <c r="E27" i="6" s="1"/>
  <c r="D18" i="1"/>
  <c r="F18" i="1" s="1"/>
  <c r="H18" i="1"/>
  <c r="F11" i="3"/>
  <c r="F70" i="3" s="1"/>
  <c r="L59" i="3"/>
  <c r="J43" i="3"/>
  <c r="O32" i="2"/>
  <c r="E39" i="6"/>
  <c r="E70" i="3"/>
  <c r="G27" i="3"/>
  <c r="E63" i="3"/>
  <c r="E66" i="3" s="1"/>
  <c r="D72" i="3" l="1"/>
  <c r="O133" i="2"/>
  <c r="G39" i="2"/>
  <c r="M39" i="2"/>
  <c r="I39" i="2"/>
  <c r="K39" i="2"/>
  <c r="K24" i="1"/>
  <c r="K16" i="1"/>
  <c r="D27" i="6"/>
  <c r="D32" i="6" s="1"/>
  <c r="E32" i="6"/>
  <c r="E29" i="1"/>
  <c r="K18" i="1"/>
  <c r="E31" i="3"/>
  <c r="D34" i="3"/>
  <c r="E15" i="3"/>
  <c r="D18" i="3"/>
  <c r="E47" i="3"/>
  <c r="D50" i="3"/>
  <c r="G11" i="3"/>
  <c r="G70" i="3" s="1"/>
  <c r="M59" i="3"/>
  <c r="K43" i="3"/>
  <c r="I37" i="2"/>
  <c r="M37" i="2"/>
  <c r="C43" i="2"/>
  <c r="K37" i="2"/>
  <c r="G37" i="2"/>
  <c r="F63" i="3"/>
  <c r="F66" i="3" s="1"/>
  <c r="H27" i="3"/>
  <c r="E72" i="3" l="1"/>
  <c r="O39" i="2"/>
  <c r="K105" i="2"/>
  <c r="K108" i="2" s="1"/>
  <c r="I25" i="1" s="1"/>
  <c r="I27" i="1" s="1"/>
  <c r="G105" i="2"/>
  <c r="M105" i="2"/>
  <c r="M108" i="2" s="1"/>
  <c r="J25" i="1" s="1"/>
  <c r="J27" i="1" s="1"/>
  <c r="I105" i="2"/>
  <c r="I108" i="2" s="1"/>
  <c r="H25" i="1" s="1"/>
  <c r="H27" i="1" s="1"/>
  <c r="K38" i="2"/>
  <c r="K43" i="2" s="1"/>
  <c r="I38" i="2"/>
  <c r="I43" i="2" s="1"/>
  <c r="G38" i="2"/>
  <c r="M38" i="2"/>
  <c r="M43" i="2" s="1"/>
  <c r="F47" i="3"/>
  <c r="E50" i="3"/>
  <c r="F15" i="3"/>
  <c r="E18" i="3"/>
  <c r="F31" i="3"/>
  <c r="E34" i="3"/>
  <c r="H11" i="3"/>
  <c r="H70" i="3" s="1"/>
  <c r="L43" i="3"/>
  <c r="O37" i="2"/>
  <c r="G63" i="3"/>
  <c r="G66" i="3" s="1"/>
  <c r="I27" i="3"/>
  <c r="F72" i="3" l="1"/>
  <c r="G108" i="2"/>
  <c r="O105" i="2"/>
  <c r="O108" i="2" s="1"/>
  <c r="M119" i="2"/>
  <c r="M130" i="2" s="1"/>
  <c r="J17" i="1"/>
  <c r="J19" i="1" s="1"/>
  <c r="J29" i="1" s="1"/>
  <c r="H17" i="1"/>
  <c r="H19" i="1" s="1"/>
  <c r="H29" i="1" s="1"/>
  <c r="I119" i="2"/>
  <c r="I130" i="2" s="1"/>
  <c r="N27" i="3" s="1"/>
  <c r="I17" i="1"/>
  <c r="I19" i="1" s="1"/>
  <c r="I29" i="1" s="1"/>
  <c r="K119" i="2"/>
  <c r="K130" i="2" s="1"/>
  <c r="O38" i="2"/>
  <c r="O43" i="2" s="1"/>
  <c r="G43" i="2"/>
  <c r="G17" i="1" s="1"/>
  <c r="G19" i="1" s="1"/>
  <c r="G15" i="3"/>
  <c r="F18" i="3"/>
  <c r="G31" i="3"/>
  <c r="F34" i="3"/>
  <c r="G47" i="3"/>
  <c r="F50" i="3"/>
  <c r="I11" i="3"/>
  <c r="I70" i="3" s="1"/>
  <c r="M43" i="3"/>
  <c r="J27" i="3"/>
  <c r="H63" i="3"/>
  <c r="H66" i="3" s="1"/>
  <c r="N43" i="3" l="1"/>
  <c r="N59" i="3"/>
  <c r="H133" i="2"/>
  <c r="J133" i="2"/>
  <c r="K135" i="2"/>
  <c r="J135" i="2" s="1"/>
  <c r="M135" i="2"/>
  <c r="L135" i="2" s="1"/>
  <c r="L133" i="2"/>
  <c r="I135" i="2"/>
  <c r="H135" i="2" s="1"/>
  <c r="E34" i="6"/>
  <c r="D34" i="6" s="1"/>
  <c r="K25" i="1"/>
  <c r="K27" i="1" s="1"/>
  <c r="G25" i="1"/>
  <c r="G27" i="1" s="1"/>
  <c r="G29" i="1" s="1"/>
  <c r="D25" i="1"/>
  <c r="D17" i="1"/>
  <c r="F17" i="1" s="1"/>
  <c r="F19" i="1" s="1"/>
  <c r="G119" i="2"/>
  <c r="G130" i="2" s="1"/>
  <c r="E23" i="6"/>
  <c r="D23" i="6" s="1"/>
  <c r="D25" i="6" s="1"/>
  <c r="O119" i="2"/>
  <c r="K17" i="1"/>
  <c r="K19" i="1" s="1"/>
  <c r="H15" i="3"/>
  <c r="G18" i="3"/>
  <c r="H47" i="3"/>
  <c r="G50" i="3"/>
  <c r="G72" i="3"/>
  <c r="H31" i="3"/>
  <c r="G34" i="3"/>
  <c r="J11" i="3"/>
  <c r="J70" i="3" s="1"/>
  <c r="I63" i="3"/>
  <c r="I66" i="3" s="1"/>
  <c r="K27" i="3"/>
  <c r="N11" i="3" l="1"/>
  <c r="G135" i="2"/>
  <c r="F135" i="2" s="1"/>
  <c r="O130" i="2"/>
  <c r="F133" i="2"/>
  <c r="K29" i="1"/>
  <c r="E25" i="6"/>
  <c r="E28" i="6" s="1"/>
  <c r="F25" i="1"/>
  <c r="F27" i="1" s="1"/>
  <c r="F29" i="1" s="1"/>
  <c r="N70" i="3" s="1"/>
  <c r="D27" i="1"/>
  <c r="D19" i="1"/>
  <c r="D28" i="6"/>
  <c r="D31" i="6"/>
  <c r="H72" i="3"/>
  <c r="I31" i="3"/>
  <c r="H34" i="3"/>
  <c r="I47" i="3"/>
  <c r="H50" i="3"/>
  <c r="I15" i="3"/>
  <c r="H18" i="3"/>
  <c r="K11" i="3"/>
  <c r="K70" i="3" s="1"/>
  <c r="L27" i="3"/>
  <c r="J63" i="3"/>
  <c r="J66" i="3" s="1"/>
  <c r="N133" i="2" l="1"/>
  <c r="O135" i="2"/>
  <c r="N135" i="2" s="1"/>
  <c r="I72" i="3"/>
  <c r="E31" i="6"/>
  <c r="E33" i="6" s="1"/>
  <c r="D29" i="1"/>
  <c r="J15" i="3"/>
  <c r="I18" i="3"/>
  <c r="J47" i="3"/>
  <c r="I50" i="3"/>
  <c r="J31" i="3"/>
  <c r="I34" i="3"/>
  <c r="L11" i="3"/>
  <c r="L70" i="3" s="1"/>
  <c r="D33" i="6"/>
  <c r="K63" i="3"/>
  <c r="K66" i="3" s="1"/>
  <c r="M27" i="3"/>
  <c r="K31" i="3" l="1"/>
  <c r="J34" i="3"/>
  <c r="K47" i="3"/>
  <c r="J50" i="3"/>
  <c r="K15" i="3"/>
  <c r="J18" i="3"/>
  <c r="J72" i="3"/>
  <c r="N74" i="3"/>
  <c r="M11" i="3"/>
  <c r="M70" i="3"/>
  <c r="E35" i="6"/>
  <c r="E40" i="6"/>
  <c r="L63" i="3"/>
  <c r="L66" i="3" s="1"/>
  <c r="L15" i="3" l="1"/>
  <c r="K18" i="3"/>
  <c r="K72" i="3"/>
  <c r="L47" i="3"/>
  <c r="K50" i="3"/>
  <c r="L31" i="3"/>
  <c r="K34" i="3"/>
  <c r="E36" i="6"/>
  <c r="D35" i="6"/>
  <c r="D36" i="6" s="1"/>
  <c r="M63" i="3"/>
  <c r="L72" i="3" l="1"/>
  <c r="M47" i="3"/>
  <c r="M50" i="3" s="1"/>
  <c r="L50" i="3"/>
  <c r="M31" i="3"/>
  <c r="M34" i="3" s="1"/>
  <c r="L34" i="3"/>
  <c r="M15" i="3"/>
  <c r="M18" i="3" s="1"/>
  <c r="L18" i="3"/>
  <c r="M66" i="3"/>
  <c r="M72" i="3" l="1"/>
  <c r="M74" i="3" s="1"/>
</calcChain>
</file>

<file path=xl/sharedStrings.xml><?xml version="1.0" encoding="utf-8"?>
<sst xmlns="http://schemas.openxmlformats.org/spreadsheetml/2006/main" count="408" uniqueCount="213">
  <si>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</si>
  <si>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</si>
  <si>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</si>
  <si>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</si>
  <si>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</si>
  <si>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</si>
  <si>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</si>
  <si>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TOTAL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</si>
  <si>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</si>
  <si>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</si>
  <si>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</si>
  <si>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</si>
  <si>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</si>
  <si>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</si>
  <si>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</si>
  <si>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</si>
  <si>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</si>
  <si>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Miles/</t>
  </si>
  <si>
    <t>Week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</si>
  <si>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</si>
  <si>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</si>
  <si>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</si>
  <si>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</si>
  <si>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</si>
  <si>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</si>
  <si>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</si>
  <si>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</si>
  <si>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</si>
  <si>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</si>
  <si>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</si>
  <si>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</si>
  <si>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</si>
  <si>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of Course</t>
  </si>
  <si>
    <t>Max # of</t>
  </si>
  <si>
    <t>hrs/weeks</t>
  </si>
  <si>
    <t>Hour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</si>
  <si>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</si>
  <si>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</si>
  <si>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</si>
  <si>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</si>
  <si>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</si>
  <si>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</si>
  <si>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</si>
  <si>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</si>
  <si>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</si>
  <si>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</si>
  <si>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</si>
  <si>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</si>
  <si>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CUMULATIVE SCHEDULES</t>
  </si>
  <si>
    <t>MONTHLY</t>
  </si>
  <si>
    <t>PROGRAM SERVICES</t>
  </si>
  <si>
    <r>
      <t xml:space="preserve">MONTHLY  </t>
    </r>
    <r>
      <rPr>
        <b/>
        <u/>
        <sz val="12"/>
        <rFont val="Arial"/>
        <family val="2"/>
      </rPr>
      <t>EXPENDITURE SCHEDULE (BY MONTH AND CUMULATIVE</t>
    </r>
    <r>
      <rPr>
        <b/>
        <sz val="12"/>
        <rFont val="Arial"/>
        <family val="2"/>
      </rPr>
      <t>)</t>
    </r>
  </si>
  <si>
    <t xml:space="preserve"> </t>
  </si>
  <si>
    <t xml:space="preserve">Total </t>
  </si>
  <si>
    <t>Wages</t>
  </si>
  <si>
    <t>FICA</t>
  </si>
  <si>
    <t>Worker's Comp</t>
  </si>
  <si>
    <t>Mile</t>
  </si>
  <si>
    <t>Staff Allocation of Hours by Program</t>
  </si>
  <si>
    <t>NAME OF PROGRAM</t>
  </si>
  <si>
    <r>
      <t xml:space="preserve">MONTHLY  </t>
    </r>
    <r>
      <rPr>
        <b/>
        <u/>
        <sz val="12"/>
        <rFont val="Arial"/>
        <family val="2"/>
      </rPr>
      <t>EXPENDITURE SCHEDULE (BY MONTH AND CUMULATIVE</t>
    </r>
    <r>
      <rPr>
        <b/>
        <sz val="12"/>
        <rFont val="Arial"/>
        <family val="2"/>
      </rPr>
      <t xml:space="preserve">) </t>
    </r>
  </si>
  <si>
    <t>Change</t>
  </si>
  <si>
    <t>EXHIBIT B</t>
  </si>
  <si>
    <r>
      <t xml:space="preserve">Agency Name: </t>
    </r>
    <r>
      <rPr>
        <sz val="10"/>
        <rFont val="Arial"/>
        <family val="2"/>
      </rPr>
      <t xml:space="preserve"> ENTER YOUR AGENCY NAME HERE</t>
    </r>
  </si>
  <si>
    <t>3. TOTAL CONTRACT BUDGET</t>
  </si>
  <si>
    <t>TOTAL CONTRACT BUDGET BY FUND SOURCE</t>
  </si>
  <si>
    <t>SUBTOTAL</t>
  </si>
  <si>
    <t>Annual</t>
  </si>
  <si>
    <t>W/C Annual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</si>
  <si>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</si>
  <si>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</si>
  <si>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</si>
  <si>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Various totals calculate at the bottom of the spreadsheet.</t>
  </si>
  <si>
    <t>Current / Original</t>
  </si>
  <si>
    <t xml:space="preserve">LINE ITEM ALLOCATION PERCENTAGES - </t>
  </si>
  <si>
    <t>The remaining line items are also linked to the Budget sheet and will automatically pull.</t>
  </si>
  <si>
    <t>#1</t>
  </si>
  <si>
    <t>#2</t>
  </si>
  <si>
    <t>#3</t>
  </si>
  <si>
    <t>Color Key</t>
  </si>
  <si>
    <t xml:space="preserve">    Row header</t>
  </si>
  <si>
    <t xml:space="preserve">    Fund Source #1</t>
  </si>
  <si>
    <t xml:space="preserve">    Fund Source #2</t>
  </si>
  <si>
    <t xml:space="preserve">    Fund Source #3</t>
  </si>
  <si>
    <t xml:space="preserve">    Data entry fields</t>
  </si>
  <si>
    <r>
      <t xml:space="preserve">Funding Source:   </t>
    </r>
    <r>
      <rPr>
        <sz val="10"/>
        <rFont val="Arial"/>
        <family val="2"/>
      </rPr>
      <t>ENTER FUND SOURCE HERE</t>
    </r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</si>
  <si>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</si>
  <si>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</si>
  <si>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t>#4</t>
  </si>
  <si>
    <t xml:space="preserve">    Fund Source #4</t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</si>
  <si>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</si>
  <si>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GED</t>
  </si>
  <si>
    <r>
      <t xml:space="preserve">Test </t>
    </r>
    <r>
      <rPr>
        <b/>
        <sz val="8"/>
        <rFont val="Arial"/>
        <family val="2"/>
      </rPr>
      <t>[to compare with Column "F", Revised Budget]</t>
    </r>
  </si>
  <si>
    <t>will also pull from the Budget sheet for a checks and balance.  The planned expenditures can be entered by month.</t>
  </si>
  <si>
    <t>should be completed next - the columns headings include</t>
  </si>
  <si>
    <t xml:space="preserve">Data entry may begin with entering the ALLOCATED PERCENTAGES for each fund source for each line-item expense category.  The columns "B" through "F" </t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</si>
  <si>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ITA amounts by fund source</t>
    </r>
  </si>
  <si>
    <r>
      <rPr>
        <b/>
        <sz val="12"/>
        <rFont val="Arial"/>
        <family val="2"/>
      </rPr>
      <t>No data</t>
    </r>
    <r>
      <rPr>
        <sz val="10"/>
        <rFont val="Arial"/>
        <family val="2"/>
      </rPr>
      <t xml:space="preserve"> entry 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</si>
  <si>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t>OTHER</t>
  </si>
  <si>
    <t>IN SCHOOL</t>
  </si>
  <si>
    <t>OUT OF SCHOOL</t>
  </si>
  <si>
    <t xml:space="preserve">NOTE:  </t>
  </si>
  <si>
    <t>Names</t>
  </si>
  <si>
    <t>Wagner Peyser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</si>
  <si>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</si>
  <si>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</si>
  <si>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t>In cells A1 - A7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</si>
  <si>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</si>
  <si>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t>to distribute the costs across the fund sources separately for each line-item expense category.  This, for a specific example, allows 100% of lease costs</t>
  </si>
  <si>
    <t>All formulas can be overwritten to enter values [and is necessary for budget modifications].</t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</si>
  <si>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[3 Fiscal Years for RFP] and the </t>
    </r>
    <r>
      <rPr>
        <b/>
        <sz val="10"/>
        <color indexed="49"/>
        <rFont val="Arial"/>
        <family val="2"/>
      </rPr>
      <t>LINE ITEM ALLOCATON PERCENTAGES</t>
    </r>
  </si>
  <si>
    <t>to be budgeted in one fund source and then accommodates an even distribution among the three fund sources for equipment.</t>
  </si>
  <si>
    <t>EXAMPLE:</t>
  </si>
  <si>
    <t xml:space="preserve">   ENTER FUND SOURCE HERE</t>
  </si>
  <si>
    <r>
      <t xml:space="preserve">LINE ITEM ALLOCATION PERCENTAGES  </t>
    </r>
    <r>
      <rPr>
        <b/>
        <i/>
        <sz val="10"/>
        <color indexed="49"/>
        <rFont val="Arial"/>
        <family val="2"/>
      </rPr>
      <t>[need to be keyed on this row if used]</t>
    </r>
  </si>
  <si>
    <t>Name / Position Title</t>
  </si>
  <si>
    <t>TOTAL CHANGE AMOUNT</t>
  </si>
  <si>
    <t>Supplies</t>
  </si>
  <si>
    <t>Postage</t>
  </si>
  <si>
    <t>Materials, Memberships, Subscriptions, Training</t>
  </si>
  <si>
    <t>Lease Cost - not related to CAMW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</si>
  <si>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</si>
  <si>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Unused rows / columns can be hidden - NOT DELETED.</t>
  </si>
  <si>
    <t>2.4.4  Vocational/Occ Education/Training</t>
  </si>
  <si>
    <t>2.4.7  Other Participant Costs</t>
  </si>
  <si>
    <t>2.4.8   Participant Wages</t>
  </si>
  <si>
    <t>2.4.9   Participant Fringe Benefits</t>
  </si>
  <si>
    <t xml:space="preserve">    Linked Data - Analysis Worksheet</t>
  </si>
  <si>
    <t>Sub-total _Service Salaries / Fringe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</si>
  <si>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</si>
  <si>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</si>
  <si>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</si>
  <si>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</si>
  <si>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</si>
  <si>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</si>
  <si>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</si>
  <si>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</si>
  <si>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</si>
  <si>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>Travel - (Name)</t>
  </si>
  <si>
    <t>2.4.10 Participant Travel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</si>
  <si>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</si>
  <si>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</si>
  <si>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NOTE:  The Staff Allocation Page should list ALL agency staff members charged to the grants regardless of the fund source; the compilation should be a Master list.</t>
  </si>
  <si>
    <t xml:space="preserve">    No Data Entry - Analysis Worksheet</t>
  </si>
  <si>
    <t>IN SCHOOL Amount</t>
  </si>
  <si>
    <t>OUT OF SCHOOL Amount</t>
  </si>
  <si>
    <t>Percentage OUT OF SCHOOL</t>
  </si>
  <si>
    <t>and Analyis tabs and then linked to the data for the additional individuals entered on the detailed Budget tab.</t>
  </si>
  <si>
    <t xml:space="preserve">Management [Admin &amp; Supervisory] staff, respectively, then rows must be added to Budget, Staff Allocation,  and Analyis tabs and then linked to the data for the additional individuals entered on the </t>
  </si>
  <si>
    <t>detailed Budget tab.</t>
  </si>
  <si>
    <t>Indirect: Prog Monitoring, Insur, Misc</t>
  </si>
  <si>
    <t xml:space="preserve">named Master Analysis Worksheet will be provided.  </t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</si>
  <si>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</si>
  <si>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>NOTE:  Please use this information to compile the Master Analysis</t>
  </si>
  <si>
    <t>PARTICIPANT DCS SUB-TOTAL</t>
  </si>
  <si>
    <t>TOTAL MONTHLY</t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</si>
  <si>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</si>
  <si>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2.4.6   Assessment Testing</t>
  </si>
  <si>
    <t>WIOA ADULT</t>
  </si>
  <si>
    <t>WIOA DIS - LOCATED WORKER</t>
  </si>
  <si>
    <t>FAE&amp;T</t>
  </si>
  <si>
    <t>NOTE:  FTE is calcuated based on a 40-hour work week; please modify the formulas if your agency work-work differs.</t>
  </si>
  <si>
    <r>
      <t>Proposals / modifications must include a detailed line-item budget,</t>
    </r>
    <r>
      <rPr>
        <sz val="10"/>
        <rFont val="Arial"/>
        <family val="2"/>
      </rPr>
      <t xml:space="preserve"> summary, PME schedules, and staff allocations</t>
    </r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</si>
  <si>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</t>
    </r>
    <r>
      <rPr>
        <strike/>
        <sz val="10"/>
        <rFont val="Arial"/>
        <family val="2"/>
      </rPr>
      <t xml:space="preserve"> no data entry is required for this</t>
    </r>
    <r>
      <rPr>
        <sz val="10"/>
        <rFont val="Arial"/>
        <family val="2"/>
      </rPr>
      <t>.  If the number of staff exceeds 25 and seven for Direct Customer Service [Front-line] and</t>
    </r>
  </si>
  <si>
    <t>2.4.5  OJT / SET- Job Title</t>
  </si>
  <si>
    <t>OJT</t>
  </si>
  <si>
    <t>SET</t>
  </si>
  <si>
    <t>WIOA YOUTH</t>
  </si>
  <si>
    <t>JAG</t>
  </si>
  <si>
    <t>PROGRAM COSTS</t>
  </si>
  <si>
    <t>Employee Fringes</t>
  </si>
  <si>
    <t>Service Costs_Other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</si>
  <si>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</si>
  <si>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</si>
  <si>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>2.4.1  Salaries and Wages</t>
  </si>
  <si>
    <r>
      <t xml:space="preserve">2.4  STAFF__PARTICIPANT </t>
    </r>
    <r>
      <rPr>
        <b/>
        <sz val="12"/>
        <rFont val="Arial"/>
        <family val="2"/>
      </rPr>
      <t>BUDGET</t>
    </r>
  </si>
  <si>
    <t>2.4.2  Fringes</t>
  </si>
  <si>
    <t>2.4.3  Other Staffing Costs</t>
  </si>
  <si>
    <t>STAFF SUB-TOTAL</t>
  </si>
  <si>
    <t xml:space="preserve"> If the number of staff exceeds 25   then rows must be added to the Budget, Staff Allocation</t>
  </si>
  <si>
    <t>TOTAL 2.4  STAFF__PARTICIPANT BUDGET</t>
  </si>
  <si>
    <t>DIRECT STAFFING HOURS</t>
  </si>
  <si>
    <t>TUITION</t>
  </si>
  <si>
    <t>Supportive Services</t>
  </si>
  <si>
    <t>Books / Fees</t>
  </si>
  <si>
    <t>Staff Services FTE</t>
  </si>
  <si>
    <t>The June month-ending totals and the Total column [column N] should all equal when data entry is complete; the objective is to provide a checks and balance.</t>
  </si>
  <si>
    <t>TUITION OBLIGATIONS</t>
  </si>
  <si>
    <t>REIMBURSABLE CUMULATIVE PROGRAM LESS TUITION</t>
  </si>
  <si>
    <t>TOTAL CUMULATIVE TUITION</t>
  </si>
  <si>
    <t>PERCENT TRAINING</t>
  </si>
  <si>
    <t>PERCENT STAFF / OVERHEAD</t>
  </si>
  <si>
    <r>
      <t xml:space="preserve">Funding Source: </t>
    </r>
    <r>
      <rPr>
        <sz val="10"/>
        <rFont val="Arial"/>
        <family val="2"/>
      </rPr>
      <t xml:space="preserve"> ENTER FUND SOURCE HERE</t>
    </r>
  </si>
  <si>
    <t>TOTAL REIMBURSEABLE</t>
  </si>
  <si>
    <r>
      <t xml:space="preserve">Contract #:  </t>
    </r>
    <r>
      <rPr>
        <sz val="10"/>
        <rFont val="Arial"/>
        <family val="2"/>
      </rPr>
      <t>NOT APPLICABLE FOR RFP</t>
    </r>
  </si>
  <si>
    <r>
      <t xml:space="preserve">Addendum #:  </t>
    </r>
    <r>
      <rPr>
        <sz val="10"/>
        <rFont val="Arial"/>
        <family val="2"/>
      </rPr>
      <t xml:space="preserve"> REQUEST FOR PROPOSAL</t>
    </r>
  </si>
  <si>
    <t>Data Entry for WIOA ADULT</t>
  </si>
  <si>
    <t>HI-C YOUTH</t>
  </si>
  <si>
    <t xml:space="preserve"> DHHS Foster Care</t>
  </si>
  <si>
    <t xml:space="preserve">JMG </t>
  </si>
  <si>
    <t>GFGP - Refugee</t>
  </si>
  <si>
    <t>GFGP</t>
  </si>
  <si>
    <t>PATH PROGRAM</t>
  </si>
  <si>
    <t>Funding Source:  WIOA ADULT</t>
  </si>
  <si>
    <t>COUNTY :   TRI-COUNTY REGION</t>
  </si>
  <si>
    <t>Health Insurance</t>
  </si>
  <si>
    <t>Kathy Wright, Manager</t>
  </si>
  <si>
    <t>George Piper, Accountant</t>
  </si>
  <si>
    <t>Sally Jones, Career Coach</t>
  </si>
  <si>
    <r>
      <t xml:space="preserve">Funding Source: </t>
    </r>
    <r>
      <rPr>
        <sz val="10"/>
        <rFont val="Arial"/>
        <family val="2"/>
      </rPr>
      <t>WIOA Adult Core Svcs</t>
    </r>
  </si>
  <si>
    <t>Tara Brown, Client Support Svcs</t>
  </si>
  <si>
    <t>Lansing Service Center (only) Lease Cost</t>
  </si>
  <si>
    <t>Addendum #:   REQUEST FOR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</si>
</sst>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9"/>
      <name val="Arial"/>
      <family val="2"/>
    </font>
    <font>
      <b/>
      <i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8"/>
      <name val="Arial"/>
      <family val="2"/>
    </font>
    <font>
      <b/>
      <sz val="15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1" fontId="0" fillId="0" borderId="0" xfId="0" applyNumberFormat="1"/>
    <xf numFmtId="1" fontId="0" fillId="0" borderId="0" xfId="0" applyNumberFormat="1" applyBorder="1"/>
    <xf numFmtId="1" fontId="4" fillId="0" borderId="0" xfId="0" applyNumberFormat="1" applyFont="1" applyBorder="1" applyAlignment="1"/>
    <xf numFmtId="0" fontId="4" fillId="0" borderId="4" xfId="0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5" fontId="0" fillId="0" borderId="0" xfId="0" applyNumberFormat="1" applyBorder="1" applyProtection="1"/>
    <xf numFmtId="43" fontId="10" fillId="0" borderId="4" xfId="1" applyFont="1" applyBorder="1"/>
    <xf numFmtId="164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10" fillId="0" borderId="9" xfId="1" applyFont="1" applyBorder="1"/>
    <xf numFmtId="4" fontId="9" fillId="0" borderId="10" xfId="0" applyNumberFormat="1" applyFont="1" applyBorder="1" applyAlignment="1"/>
    <xf numFmtId="0" fontId="0" fillId="0" borderId="12" xfId="0" applyBorder="1"/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/>
    <xf numFmtId="4" fontId="9" fillId="0" borderId="15" xfId="0" applyNumberFormat="1" applyFont="1" applyBorder="1" applyAlignment="1"/>
    <xf numFmtId="43" fontId="4" fillId="0" borderId="4" xfId="1" applyFont="1" applyBorder="1" applyAlignment="1"/>
    <xf numFmtId="164" fontId="4" fillId="0" borderId="4" xfId="1" applyNumberFormat="1" applyFont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/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43" fontId="5" fillId="0" borderId="19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0" fillId="0" borderId="8" xfId="1" applyNumberFormat="1" applyFont="1" applyBorder="1"/>
    <xf numFmtId="164" fontId="0" fillId="0" borderId="4" xfId="1" applyNumberFormat="1" applyFont="1" applyFill="1" applyBorder="1"/>
    <xf numFmtId="164" fontId="4" fillId="0" borderId="5" xfId="1" applyNumberFormat="1" applyFont="1" applyBorder="1" applyAlignment="1"/>
    <xf numFmtId="164" fontId="4" fillId="0" borderId="0" xfId="1" applyNumberFormat="1" applyFont="1" applyBorder="1" applyAlignment="1"/>
    <xf numFmtId="164" fontId="3" fillId="0" borderId="0" xfId="1" applyNumberFormat="1" applyFont="1" applyBorder="1" applyAlignment="1"/>
    <xf numFmtId="164" fontId="4" fillId="0" borderId="6" xfId="1" applyNumberFormat="1" applyFont="1" applyBorder="1" applyAlignment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0" fillId="0" borderId="15" xfId="1" applyNumberFormat="1" applyFont="1" applyBorder="1"/>
    <xf numFmtId="0" fontId="4" fillId="0" borderId="25" xfId="0" applyFont="1" applyBorder="1" applyAlignment="1"/>
    <xf numFmtId="0" fontId="4" fillId="0" borderId="26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/>
    <xf numFmtId="43" fontId="0" fillId="0" borderId="0" xfId="1" applyFont="1" applyBorder="1"/>
    <xf numFmtId="0" fontId="4" fillId="0" borderId="2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4" fillId="0" borderId="28" xfId="0" applyFont="1" applyBorder="1" applyAlignment="1"/>
    <xf numFmtId="43" fontId="4" fillId="0" borderId="28" xfId="1" applyFont="1" applyBorder="1" applyAlignment="1"/>
    <xf numFmtId="43" fontId="3" fillId="0" borderId="29" xfId="1" applyNumberFormat="1" applyFont="1" applyBorder="1" applyAlignment="1"/>
    <xf numFmtId="0" fontId="7" fillId="0" borderId="28" xfId="0" applyFont="1" applyBorder="1"/>
    <xf numFmtId="0" fontId="0" fillId="0" borderId="28" xfId="0" applyBorder="1"/>
    <xf numFmtId="43" fontId="0" fillId="0" borderId="28" xfId="1" applyFont="1" applyBorder="1"/>
    <xf numFmtId="0" fontId="3" fillId="0" borderId="5" xfId="0" applyFont="1" applyBorder="1"/>
    <xf numFmtId="164" fontId="4" fillId="0" borderId="26" xfId="1" applyNumberFormat="1" applyFont="1" applyBorder="1" applyAlignment="1"/>
    <xf numFmtId="164" fontId="3" fillId="0" borderId="26" xfId="1" applyNumberFormat="1" applyFont="1" applyBorder="1" applyAlignment="1"/>
    <xf numFmtId="43" fontId="0" fillId="0" borderId="0" xfId="0" applyNumberFormat="1"/>
    <xf numFmtId="0" fontId="7" fillId="0" borderId="0" xfId="0" applyFont="1" applyBorder="1"/>
    <xf numFmtId="43" fontId="3" fillId="0" borderId="0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64" fontId="3" fillId="0" borderId="13" xfId="1" applyNumberFormat="1" applyFont="1" applyBorder="1" applyAlignment="1"/>
    <xf numFmtId="0" fontId="3" fillId="0" borderId="30" xfId="0" applyFont="1" applyBorder="1" applyAlignment="1">
      <alignment horizontal="left"/>
    </xf>
    <xf numFmtId="0" fontId="4" fillId="0" borderId="31" xfId="0" applyFont="1" applyBorder="1" applyAlignment="1"/>
    <xf numFmtId="43" fontId="4" fillId="0" borderId="31" xfId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43" fontId="3" fillId="0" borderId="15" xfId="1" applyNumberFormat="1" applyFont="1" applyBorder="1" applyAlignment="1"/>
    <xf numFmtId="164" fontId="4" fillId="0" borderId="15" xfId="1" applyNumberFormat="1" applyFont="1" applyBorder="1"/>
    <xf numFmtId="164" fontId="4" fillId="0" borderId="4" xfId="1" applyNumberFormat="1" applyFont="1" applyBorder="1" applyAlignment="1">
      <alignment horizontal="right"/>
    </xf>
    <xf numFmtId="43" fontId="3" fillId="0" borderId="15" xfId="1" applyFont="1" applyBorder="1" applyAlignment="1"/>
    <xf numFmtId="164" fontId="4" fillId="0" borderId="6" xfId="1" applyNumberFormat="1" applyFont="1" applyBorder="1" applyAlignment="1">
      <alignment horizontal="center"/>
    </xf>
    <xf numFmtId="0" fontId="3" fillId="2" borderId="0" xfId="0" applyFont="1" applyFill="1"/>
    <xf numFmtId="43" fontId="4" fillId="2" borderId="4" xfId="1" applyFont="1" applyFill="1" applyBorder="1" applyAlignment="1"/>
    <xf numFmtId="164" fontId="4" fillId="2" borderId="4" xfId="1" applyNumberFormat="1" applyFont="1" applyFill="1" applyBorder="1" applyAlignment="1"/>
    <xf numFmtId="10" fontId="4" fillId="2" borderId="4" xfId="10" applyNumberFormat="1" applyFont="1" applyFill="1" applyBorder="1" applyAlignment="1"/>
    <xf numFmtId="164" fontId="4" fillId="2" borderId="3" xfId="1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0" fillId="2" borderId="0" xfId="0" applyFill="1"/>
    <xf numFmtId="0" fontId="0" fillId="0" borderId="32" xfId="0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3" fontId="10" fillId="0" borderId="34" xfId="1" applyFont="1" applyBorder="1" applyAlignment="1">
      <alignment horizontal="center"/>
    </xf>
    <xf numFmtId="43" fontId="10" fillId="0" borderId="35" xfId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/>
    <xf numFmtId="0" fontId="11" fillId="2" borderId="0" xfId="0" applyFont="1" applyFill="1"/>
    <xf numFmtId="0" fontId="3" fillId="0" borderId="0" xfId="0" applyFont="1" applyFill="1"/>
    <xf numFmtId="43" fontId="0" fillId="3" borderId="0" xfId="1" applyFont="1" applyFill="1"/>
    <xf numFmtId="43" fontId="0" fillId="4" borderId="0" xfId="1" applyFont="1" applyFill="1"/>
    <xf numFmtId="43" fontId="0" fillId="5" borderId="0" xfId="1" applyFont="1" applyFill="1"/>
    <xf numFmtId="164" fontId="4" fillId="2" borderId="42" xfId="1" applyNumberFormat="1" applyFont="1" applyFill="1" applyBorder="1" applyAlignment="1"/>
    <xf numFmtId="164" fontId="4" fillId="2" borderId="43" xfId="1" applyNumberFormat="1" applyFont="1" applyFill="1" applyBorder="1" applyAlignment="1"/>
    <xf numFmtId="43" fontId="0" fillId="3" borderId="42" xfId="1" applyFont="1" applyFill="1" applyBorder="1"/>
    <xf numFmtId="43" fontId="0" fillId="3" borderId="43" xfId="1" applyFont="1" applyFill="1" applyBorder="1"/>
    <xf numFmtId="43" fontId="0" fillId="4" borderId="42" xfId="1" applyFont="1" applyFill="1" applyBorder="1"/>
    <xf numFmtId="43" fontId="0" fillId="4" borderId="43" xfId="1" applyFont="1" applyFill="1" applyBorder="1"/>
    <xf numFmtId="43" fontId="0" fillId="5" borderId="42" xfId="1" applyFont="1" applyFill="1" applyBorder="1"/>
    <xf numFmtId="43" fontId="0" fillId="5" borderId="43" xfId="1" applyFont="1" applyFill="1" applyBorder="1"/>
    <xf numFmtId="0" fontId="0" fillId="6" borderId="42" xfId="0" applyFill="1" applyBorder="1"/>
    <xf numFmtId="0" fontId="0" fillId="6" borderId="43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4" xfId="0" applyFill="1" applyBorder="1"/>
    <xf numFmtId="0" fontId="5" fillId="0" borderId="19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64" fontId="4" fillId="0" borderId="44" xfId="1" applyNumberFormat="1" applyFont="1" applyBorder="1" applyAlignment="1"/>
    <xf numFmtId="164" fontId="4" fillId="2" borderId="44" xfId="1" applyNumberFormat="1" applyFont="1" applyFill="1" applyBorder="1" applyAlignment="1"/>
    <xf numFmtId="164" fontId="4" fillId="0" borderId="5" xfId="1" applyNumberFormat="1" applyFont="1" applyBorder="1" applyAlignment="1">
      <alignment horizontal="center"/>
    </xf>
    <xf numFmtId="43" fontId="0" fillId="7" borderId="0" xfId="1" applyFont="1" applyFill="1"/>
    <xf numFmtId="43" fontId="0" fillId="7" borderId="42" xfId="1" applyFont="1" applyFill="1" applyBorder="1"/>
    <xf numFmtId="43" fontId="0" fillId="7" borderId="43" xfId="1" applyFont="1" applyFill="1" applyBorder="1"/>
    <xf numFmtId="164" fontId="0" fillId="0" borderId="0" xfId="0" applyNumberFormat="1"/>
    <xf numFmtId="0" fontId="8" fillId="0" borderId="46" xfId="0" applyFont="1" applyBorder="1"/>
    <xf numFmtId="0" fontId="8" fillId="0" borderId="8" xfId="0" applyFont="1" applyBorder="1"/>
    <xf numFmtId="43" fontId="10" fillId="0" borderId="8" xfId="1" applyFont="1" applyBorder="1"/>
    <xf numFmtId="0" fontId="15" fillId="0" borderId="16" xfId="0" applyFont="1" applyBorder="1"/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0" fillId="0" borderId="51" xfId="0" applyBorder="1"/>
    <xf numFmtId="164" fontId="0" fillId="0" borderId="6" xfId="1" applyNumberFormat="1" applyFont="1" applyBorder="1"/>
    <xf numFmtId="43" fontId="10" fillId="0" borderId="6" xfId="1" applyFont="1" applyBorder="1"/>
    <xf numFmtId="0" fontId="3" fillId="0" borderId="52" xfId="0" applyFont="1" applyBorder="1" applyAlignment="1">
      <alignment horizontal="center"/>
    </xf>
    <xf numFmtId="164" fontId="0" fillId="0" borderId="53" xfId="1" applyNumberFormat="1" applyFont="1" applyBorder="1"/>
    <xf numFmtId="0" fontId="0" fillId="0" borderId="54" xfId="0" applyBorder="1"/>
    <xf numFmtId="164" fontId="0" fillId="0" borderId="54" xfId="1" applyNumberFormat="1" applyFont="1" applyBorder="1"/>
    <xf numFmtId="43" fontId="10" fillId="0" borderId="54" xfId="1" applyFont="1" applyBorder="1"/>
    <xf numFmtId="0" fontId="0" fillId="0" borderId="55" xfId="0" applyBorder="1"/>
    <xf numFmtId="164" fontId="0" fillId="0" borderId="15" xfId="1" applyNumberFormat="1" applyFont="1" applyFill="1" applyBorder="1"/>
    <xf numFmtId="43" fontId="3" fillId="0" borderId="15" xfId="1" applyNumberFormat="1" applyFont="1" applyFill="1" applyBorder="1" applyAlignment="1"/>
    <xf numFmtId="164" fontId="0" fillId="0" borderId="15" xfId="1" applyNumberFormat="1" applyFont="1" applyFill="1" applyBorder="1" applyProtection="1"/>
    <xf numFmtId="0" fontId="0" fillId="0" borderId="44" xfId="0" applyBorder="1"/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right"/>
    </xf>
    <xf numFmtId="0" fontId="0" fillId="8" borderId="4" xfId="0" applyFill="1" applyBorder="1"/>
    <xf numFmtId="0" fontId="7" fillId="8" borderId="4" xfId="0" applyFont="1" applyFill="1" applyBorder="1" applyAlignment="1">
      <alignment horizontal="right"/>
    </xf>
    <xf numFmtId="0" fontId="3" fillId="0" borderId="44" xfId="0" applyFont="1" applyBorder="1"/>
    <xf numFmtId="0" fontId="26" fillId="0" borderId="0" xfId="0" applyFont="1"/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7" fillId="0" borderId="2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43" fontId="28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3" fontId="3" fillId="0" borderId="17" xfId="1" applyNumberFormat="1" applyFont="1" applyBorder="1" applyAlignment="1"/>
    <xf numFmtId="9" fontId="30" fillId="2" borderId="3" xfId="10" applyFont="1" applyFill="1" applyBorder="1" applyAlignment="1">
      <alignment horizontal="center"/>
    </xf>
    <xf numFmtId="9" fontId="30" fillId="0" borderId="3" xfId="1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26" fillId="0" borderId="0" xfId="0" applyFont="1"/>
    <xf numFmtId="0" fontId="0" fillId="9" borderId="5" xfId="0" applyFill="1" applyBorder="1"/>
    <xf numFmtId="0" fontId="0" fillId="9" borderId="4" xfId="0" applyFill="1" applyBorder="1"/>
    <xf numFmtId="0" fontId="3" fillId="0" borderId="25" xfId="0" applyFont="1" applyBorder="1" applyAlignment="1">
      <alignment horizontal="left"/>
    </xf>
    <xf numFmtId="43" fontId="3" fillId="0" borderId="18" xfId="1" applyNumberFormat="1" applyFont="1" applyBorder="1" applyAlignment="1"/>
    <xf numFmtId="0" fontId="0" fillId="9" borderId="6" xfId="0" applyFill="1" applyBorder="1"/>
    <xf numFmtId="0" fontId="10" fillId="0" borderId="13" xfId="0" applyFont="1" applyBorder="1" applyAlignment="1">
      <alignment horizontal="center"/>
    </xf>
    <xf numFmtId="0" fontId="4" fillId="0" borderId="0" xfId="9"/>
    <xf numFmtId="0" fontId="10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0" fillId="0" borderId="15" xfId="2" applyNumberFormat="1" applyFont="1" applyBorder="1"/>
    <xf numFmtId="43" fontId="4" fillId="0" borderId="4" xfId="2" applyFont="1" applyBorder="1" applyAlignment="1"/>
    <xf numFmtId="164" fontId="4" fillId="0" borderId="4" xfId="2" applyNumberFormat="1" applyFont="1" applyBorder="1" applyAlignment="1"/>
    <xf numFmtId="43" fontId="4" fillId="0" borderId="4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3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43" fontId="9" fillId="0" borderId="8" xfId="2" applyFont="1" applyBorder="1" applyAlignment="1">
      <alignment horizontal="center"/>
    </xf>
    <xf numFmtId="43" fontId="4" fillId="0" borderId="5" xfId="2" applyFont="1" applyBorder="1" applyAlignment="1"/>
    <xf numFmtId="164" fontId="4" fillId="0" borderId="5" xfId="2" applyNumberFormat="1" applyFont="1" applyBorder="1" applyAlignment="1"/>
    <xf numFmtId="43" fontId="3" fillId="0" borderId="15" xfId="2" applyNumberFormat="1" applyFont="1" applyBorder="1" applyAlignment="1"/>
    <xf numFmtId="43" fontId="4" fillId="2" borderId="4" xfId="2" applyFont="1" applyFill="1" applyBorder="1" applyAlignment="1"/>
    <xf numFmtId="164" fontId="4" fillId="2" borderId="4" xfId="2" applyNumberFormat="1" applyFont="1" applyFill="1" applyBorder="1" applyAlignment="1"/>
    <xf numFmtId="10" fontId="4" fillId="2" borderId="4" xfId="11" applyNumberFormat="1" applyFont="1" applyFill="1" applyBorder="1" applyAlignment="1"/>
    <xf numFmtId="164" fontId="5" fillId="3" borderId="8" xfId="2" applyNumberFormat="1" applyFont="1" applyFill="1" applyBorder="1" applyAlignment="1">
      <alignment horizontal="center"/>
    </xf>
    <xf numFmtId="9" fontId="13" fillId="0" borderId="45" xfId="11" applyFont="1" applyBorder="1" applyAlignment="1">
      <alignment horizontal="center"/>
    </xf>
    <xf numFmtId="164" fontId="4" fillId="0" borderId="44" xfId="2" applyNumberFormat="1" applyFont="1" applyBorder="1" applyAlignment="1"/>
    <xf numFmtId="43" fontId="3" fillId="0" borderId="26" xfId="2" applyNumberFormat="1" applyFont="1" applyFill="1" applyBorder="1" applyAlignment="1"/>
    <xf numFmtId="43" fontId="5" fillId="0" borderId="3" xfId="3" applyFont="1" applyBorder="1" applyAlignment="1">
      <alignment horizontal="center"/>
    </xf>
    <xf numFmtId="43" fontId="5" fillId="0" borderId="8" xfId="3" applyFont="1" applyBorder="1" applyAlignment="1">
      <alignment horizontal="center"/>
    </xf>
    <xf numFmtId="0" fontId="4" fillId="0" borderId="4" xfId="9" applyFont="1" applyBorder="1" applyAlignment="1"/>
    <xf numFmtId="0" fontId="4" fillId="0" borderId="4" xfId="9" applyFont="1" applyFill="1" applyBorder="1" applyAlignment="1"/>
    <xf numFmtId="0" fontId="4" fillId="0" borderId="14" xfId="9" applyFont="1" applyBorder="1" applyAlignment="1">
      <alignment horizontal="center"/>
    </xf>
    <xf numFmtId="0" fontId="14" fillId="0" borderId="4" xfId="9" applyFont="1" applyBorder="1" applyAlignment="1"/>
    <xf numFmtId="0" fontId="0" fillId="8" borderId="5" xfId="0" applyFill="1" applyBorder="1"/>
    <xf numFmtId="0" fontId="0" fillId="8" borderId="6" xfId="0" applyFill="1" applyBorder="1"/>
    <xf numFmtId="0" fontId="0" fillId="0" borderId="19" xfId="0" applyBorder="1"/>
    <xf numFmtId="0" fontId="31" fillId="0" borderId="59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4" fillId="0" borderId="0" xfId="9" applyFont="1"/>
    <xf numFmtId="164" fontId="4" fillId="10" borderId="42" xfId="2" applyNumberFormat="1" applyFont="1" applyFill="1" applyBorder="1"/>
    <xf numFmtId="164" fontId="4" fillId="10" borderId="43" xfId="2" applyNumberFormat="1" applyFont="1" applyFill="1" applyBorder="1"/>
    <xf numFmtId="0" fontId="4" fillId="0" borderId="0" xfId="9" applyBorder="1"/>
    <xf numFmtId="0" fontId="4" fillId="0" borderId="32" xfId="9" applyBorder="1"/>
    <xf numFmtId="0" fontId="32" fillId="0" borderId="6" xfId="0" applyFont="1" applyBorder="1"/>
    <xf numFmtId="0" fontId="31" fillId="0" borderId="8" xfId="0" applyFont="1" applyBorder="1" applyAlignment="1">
      <alignment horizontal="center"/>
    </xf>
    <xf numFmtId="164" fontId="0" fillId="0" borderId="0" xfId="1" applyNumberFormat="1" applyFont="1"/>
    <xf numFmtId="0" fontId="0" fillId="10" borderId="44" xfId="0" applyFill="1" applyBorder="1"/>
    <xf numFmtId="43" fontId="4" fillId="10" borderId="4" xfId="1" applyFont="1" applyFill="1" applyBorder="1"/>
    <xf numFmtId="0" fontId="0" fillId="0" borderId="4" xfId="0" applyBorder="1" applyAlignment="1">
      <alignment horizontal="center"/>
    </xf>
    <xf numFmtId="0" fontId="33" fillId="0" borderId="4" xfId="0" applyFont="1" applyBorder="1"/>
    <xf numFmtId="0" fontId="33" fillId="0" borderId="4" xfId="0" applyFont="1" applyBorder="1" applyAlignment="1">
      <alignment horizontal="center"/>
    </xf>
    <xf numFmtId="164" fontId="0" fillId="0" borderId="17" xfId="1" applyNumberFormat="1" applyFont="1" applyBorder="1"/>
    <xf numFmtId="164" fontId="0" fillId="0" borderId="60" xfId="1" applyNumberFormat="1" applyFont="1" applyBorder="1"/>
    <xf numFmtId="0" fontId="0" fillId="0" borderId="61" xfId="0" applyBorder="1"/>
    <xf numFmtId="0" fontId="33" fillId="0" borderId="62" xfId="0" applyFont="1" applyBorder="1"/>
    <xf numFmtId="0" fontId="33" fillId="0" borderId="8" xfId="0" applyFont="1" applyBorder="1" applyAlignment="1">
      <alignment horizontal="center"/>
    </xf>
    <xf numFmtId="164" fontId="0" fillId="0" borderId="57" xfId="1" applyNumberFormat="1" applyFont="1" applyBorder="1"/>
    <xf numFmtId="164" fontId="0" fillId="0" borderId="49" xfId="1" applyNumberFormat="1" applyFont="1" applyBorder="1"/>
    <xf numFmtId="0" fontId="0" fillId="11" borderId="63" xfId="0" applyFill="1" applyBorder="1"/>
    <xf numFmtId="0" fontId="0" fillId="11" borderId="64" xfId="0" applyFill="1" applyBorder="1"/>
    <xf numFmtId="0" fontId="0" fillId="11" borderId="64" xfId="0" applyFill="1" applyBorder="1" applyAlignment="1">
      <alignment horizontal="center"/>
    </xf>
    <xf numFmtId="164" fontId="4" fillId="11" borderId="64" xfId="1" applyNumberFormat="1" applyFont="1" applyFill="1" applyBorder="1"/>
    <xf numFmtId="164" fontId="4" fillId="11" borderId="65" xfId="1" applyNumberFormat="1" applyFont="1" applyFill="1" applyBorder="1"/>
    <xf numFmtId="0" fontId="31" fillId="0" borderId="3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48" xfId="1" applyNumberFormat="1" applyFont="1" applyBorder="1"/>
    <xf numFmtId="0" fontId="0" fillId="0" borderId="62" xfId="0" applyBorder="1" applyAlignment="1">
      <alignment horizontal="center"/>
    </xf>
    <xf numFmtId="0" fontId="0" fillId="0" borderId="66" xfId="0" applyBorder="1"/>
    <xf numFmtId="0" fontId="31" fillId="0" borderId="68" xfId="0" applyFont="1" applyBorder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4" fillId="0" borderId="67" xfId="0" applyFont="1" applyBorder="1"/>
    <xf numFmtId="0" fontId="31" fillId="0" borderId="67" xfId="0" applyFont="1" applyBorder="1" applyAlignment="1">
      <alignment horizontal="center"/>
    </xf>
    <xf numFmtId="9" fontId="0" fillId="0" borderId="69" xfId="10" applyFont="1" applyBorder="1"/>
    <xf numFmtId="164" fontId="0" fillId="0" borderId="70" xfId="1" applyNumberFormat="1" applyFont="1" applyBorder="1"/>
    <xf numFmtId="164" fontId="4" fillId="11" borderId="71" xfId="1" applyNumberFormat="1" applyFont="1" applyFill="1" applyBorder="1"/>
    <xf numFmtId="165" fontId="0" fillId="0" borderId="72" xfId="1" applyNumberFormat="1" applyFont="1" applyBorder="1"/>
    <xf numFmtId="165" fontId="0" fillId="0" borderId="48" xfId="1" applyNumberFormat="1" applyFont="1" applyBorder="1"/>
    <xf numFmtId="0" fontId="31" fillId="0" borderId="62" xfId="0" applyFont="1" applyBorder="1"/>
    <xf numFmtId="0" fontId="0" fillId="0" borderId="73" xfId="0" applyBorder="1"/>
    <xf numFmtId="0" fontId="0" fillId="0" borderId="41" xfId="0" applyBorder="1"/>
    <xf numFmtId="43" fontId="3" fillId="0" borderId="74" xfId="0" applyNumberFormat="1" applyFont="1" applyBorder="1"/>
    <xf numFmtId="9" fontId="9" fillId="0" borderId="22" xfId="10" applyFont="1" applyBorder="1" applyAlignment="1"/>
    <xf numFmtId="0" fontId="0" fillId="0" borderId="0" xfId="0"/>
    <xf numFmtId="0" fontId="0" fillId="0" borderId="0" xfId="0" applyBorder="1"/>
    <xf numFmtId="0" fontId="0" fillId="0" borderId="32" xfId="0" applyBorder="1"/>
    <xf numFmtId="0" fontId="2" fillId="0" borderId="4" xfId="0" applyFont="1" applyBorder="1" applyAlignment="1"/>
    <xf numFmtId="0" fontId="3" fillId="2" borderId="0" xfId="0" applyFont="1" applyFill="1"/>
    <xf numFmtId="0" fontId="3" fillId="2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32" fillId="0" borderId="51" xfId="0" applyFont="1" applyBorder="1"/>
    <xf numFmtId="0" fontId="0" fillId="0" borderId="0" xfId="0"/>
    <xf numFmtId="164" fontId="0" fillId="0" borderId="4" xfId="1" applyNumberFormat="1" applyFont="1" applyBorder="1"/>
    <xf numFmtId="164" fontId="0" fillId="0" borderId="0" xfId="1" applyNumberFormat="1" applyFont="1"/>
    <xf numFmtId="0" fontId="0" fillId="11" borderId="81" xfId="0" applyFill="1" applyBorder="1"/>
    <xf numFmtId="0" fontId="0" fillId="11" borderId="82" xfId="0" applyFill="1" applyBorder="1"/>
    <xf numFmtId="164" fontId="0" fillId="11" borderId="82" xfId="1" applyNumberFormat="1" applyFont="1" applyFill="1" applyBorder="1"/>
    <xf numFmtId="164" fontId="0" fillId="11" borderId="83" xfId="1" applyNumberFormat="1" applyFont="1" applyFill="1" applyBorder="1"/>
    <xf numFmtId="0" fontId="1" fillId="0" borderId="84" xfId="0" applyFont="1" applyBorder="1"/>
    <xf numFmtId="0" fontId="0" fillId="0" borderId="68" xfId="0" applyBorder="1" applyAlignment="1">
      <alignment horizontal="center"/>
    </xf>
    <xf numFmtId="164" fontId="0" fillId="0" borderId="68" xfId="1" applyNumberFormat="1" applyFont="1" applyBorder="1"/>
    <xf numFmtId="0" fontId="1" fillId="0" borderId="50" xfId="0" applyFont="1" applyBorder="1"/>
    <xf numFmtId="0" fontId="1" fillId="0" borderId="86" xfId="0" applyFont="1" applyBorder="1"/>
    <xf numFmtId="164" fontId="0" fillId="0" borderId="62" xfId="1" applyNumberFormat="1" applyFont="1" applyBorder="1"/>
    <xf numFmtId="0" fontId="0" fillId="11" borderId="88" xfId="0" applyFill="1" applyBorder="1"/>
    <xf numFmtId="0" fontId="0" fillId="11" borderId="71" xfId="0" applyFill="1" applyBorder="1"/>
    <xf numFmtId="0" fontId="0" fillId="11" borderId="71" xfId="0" applyFill="1" applyBorder="1" applyAlignment="1">
      <alignment horizontal="center"/>
    </xf>
    <xf numFmtId="164" fontId="2" fillId="11" borderId="71" xfId="1" applyNumberFormat="1" applyFont="1" applyFill="1" applyBorder="1"/>
    <xf numFmtId="164" fontId="2" fillId="11" borderId="70" xfId="1" applyNumberFormat="1" applyFont="1" applyFill="1" applyBorder="1"/>
    <xf numFmtId="0" fontId="0" fillId="11" borderId="91" xfId="0" applyFill="1" applyBorder="1"/>
    <xf numFmtId="0" fontId="36" fillId="0" borderId="0" xfId="0" applyFont="1" applyAlignment="1">
      <alignment vertical="center"/>
    </xf>
    <xf numFmtId="0" fontId="4" fillId="0" borderId="23" xfId="0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2" fillId="0" borderId="0" xfId="20" applyFont="1"/>
    <xf numFmtId="0" fontId="35" fillId="0" borderId="0" xfId="20" applyFont="1" applyAlignment="1">
      <alignment vertical="center"/>
    </xf>
    <xf numFmtId="0" fontId="2" fillId="0" borderId="0" xfId="20"/>
    <xf numFmtId="0" fontId="2" fillId="0" borderId="0" xfId="20" applyFont="1"/>
    <xf numFmtId="164" fontId="2" fillId="11" borderId="42" xfId="1" applyNumberFormat="1" applyFont="1" applyFill="1" applyBorder="1"/>
    <xf numFmtId="164" fontId="2" fillId="11" borderId="43" xfId="1" applyNumberFormat="1" applyFont="1" applyFill="1" applyBorder="1"/>
    <xf numFmtId="0" fontId="4" fillId="0" borderId="2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3" fontId="4" fillId="0" borderId="3" xfId="1" applyFont="1" applyBorder="1" applyAlignment="1">
      <alignment wrapText="1"/>
    </xf>
    <xf numFmtId="0" fontId="3" fillId="0" borderId="23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4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3" fontId="4" fillId="0" borderId="38" xfId="1" applyFont="1" applyBorder="1" applyAlignment="1">
      <alignment horizontal="center" wrapText="1"/>
    </xf>
    <xf numFmtId="43" fontId="4" fillId="0" borderId="39" xfId="1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2" fillId="0" borderId="4" xfId="20" applyFont="1" applyBorder="1" applyAlignment="1"/>
    <xf numFmtId="9" fontId="13" fillId="0" borderId="3" xfId="10" applyFont="1" applyBorder="1" applyAlignment="1">
      <alignment horizontal="center"/>
    </xf>
    <xf numFmtId="9" fontId="13" fillId="2" borderId="3" xfId="10" applyFont="1" applyFill="1" applyBorder="1" applyAlignment="1">
      <alignment horizontal="center"/>
    </xf>
    <xf numFmtId="164" fontId="2" fillId="11" borderId="4" xfId="1" applyNumberFormat="1" applyFont="1" applyFill="1" applyBorder="1"/>
    <xf numFmtId="164" fontId="8" fillId="2" borderId="4" xfId="1" applyNumberFormat="1" applyFont="1" applyFill="1" applyBorder="1"/>
    <xf numFmtId="164" fontId="8" fillId="0" borderId="4" xfId="1" applyNumberFormat="1" applyFont="1" applyBorder="1"/>
    <xf numFmtId="164" fontId="10" fillId="0" borderId="4" xfId="1" applyNumberFormat="1" applyFont="1" applyBorder="1"/>
    <xf numFmtId="43" fontId="10" fillId="0" borderId="4" xfId="1" applyNumberFormat="1" applyFont="1" applyBorder="1"/>
    <xf numFmtId="164" fontId="0" fillId="0" borderId="0" xfId="1" applyNumberFormat="1" applyFont="1" applyBorder="1"/>
    <xf numFmtId="164" fontId="8" fillId="0" borderId="4" xfId="1" applyNumberFormat="1" applyFont="1" applyBorder="1" applyAlignment="1">
      <alignment horizontal="center"/>
    </xf>
    <xf numFmtId="165" fontId="0" fillId="11" borderId="3" xfId="1" applyNumberFormat="1" applyFont="1" applyFill="1" applyBorder="1"/>
    <xf numFmtId="164" fontId="0" fillId="11" borderId="3" xfId="1" applyNumberFormat="1" applyFont="1" applyFill="1" applyBorder="1"/>
    <xf numFmtId="0" fontId="31" fillId="0" borderId="93" xfId="0" applyFont="1" applyBorder="1" applyAlignment="1">
      <alignment horizontal="center" wrapText="1"/>
    </xf>
    <xf numFmtId="164" fontId="0" fillId="0" borderId="44" xfId="1" applyNumberFormat="1" applyFont="1" applyBorder="1"/>
    <xf numFmtId="164" fontId="4" fillId="10" borderId="44" xfId="1" applyNumberFormat="1" applyFont="1" applyFill="1" applyBorder="1"/>
    <xf numFmtId="164" fontId="4" fillId="10" borderId="94" xfId="1" applyNumberFormat="1" applyFont="1" applyFill="1" applyBorder="1"/>
    <xf numFmtId="164" fontId="0" fillId="0" borderId="56" xfId="1" applyNumberFormat="1" applyFont="1" applyBorder="1"/>
    <xf numFmtId="164" fontId="0" fillId="0" borderId="45" xfId="1" applyNumberFormat="1" applyFont="1" applyBorder="1"/>
    <xf numFmtId="9" fontId="0" fillId="0" borderId="71" xfId="10" applyFont="1" applyBorder="1"/>
    <xf numFmtId="165" fontId="4" fillId="10" borderId="45" xfId="1" applyNumberFormat="1" applyFont="1" applyFill="1" applyBorder="1"/>
    <xf numFmtId="165" fontId="4" fillId="8" borderId="45" xfId="1" applyNumberFormat="1" applyFont="1" applyFill="1" applyBorder="1"/>
    <xf numFmtId="164" fontId="0" fillId="11" borderId="89" xfId="1" applyNumberFormat="1" applyFont="1" applyFill="1" applyBorder="1"/>
    <xf numFmtId="164" fontId="0" fillId="11" borderId="44" xfId="1" applyNumberFormat="1" applyFont="1" applyFill="1" applyBorder="1"/>
    <xf numFmtId="164" fontId="0" fillId="11" borderId="90" xfId="1" applyNumberFormat="1" applyFont="1" applyFill="1" applyBorder="1"/>
    <xf numFmtId="164" fontId="0" fillId="11" borderId="72" xfId="1" applyNumberFormat="1" applyFont="1" applyFill="1" applyBorder="1"/>
    <xf numFmtId="164" fontId="0" fillId="11" borderId="54" xfId="1" applyNumberFormat="1" applyFont="1" applyFill="1" applyBorder="1"/>
    <xf numFmtId="164" fontId="0" fillId="11" borderId="92" xfId="1" applyNumberFormat="1" applyFont="1" applyFill="1" applyBorder="1"/>
    <xf numFmtId="0" fontId="7" fillId="0" borderId="0" xfId="29" applyFont="1"/>
    <xf numFmtId="164" fontId="0" fillId="0" borderId="2" xfId="1" applyNumberFormat="1" applyFont="1" applyBorder="1"/>
    <xf numFmtId="164" fontId="0" fillId="0" borderId="28" xfId="1" applyNumberFormat="1" applyFont="1" applyFill="1" applyBorder="1"/>
    <xf numFmtId="0" fontId="0" fillId="0" borderId="0" xfId="0"/>
    <xf numFmtId="164" fontId="0" fillId="0" borderId="3" xfId="1" applyNumberFormat="1" applyFont="1" applyBorder="1"/>
    <xf numFmtId="164" fontId="0" fillId="0" borderId="48" xfId="1" applyNumberFormat="1" applyFont="1" applyBorder="1"/>
    <xf numFmtId="164" fontId="0" fillId="0" borderId="74" xfId="1" applyNumberFormat="1" applyFont="1" applyBorder="1"/>
    <xf numFmtId="0" fontId="0" fillId="9" borderId="41" xfId="0" applyFill="1" applyBorder="1"/>
    <xf numFmtId="164" fontId="0" fillId="0" borderId="28" xfId="1" applyNumberFormat="1" applyFont="1" applyBorder="1"/>
    <xf numFmtId="164" fontId="0" fillId="0" borderId="98" xfId="1" applyNumberFormat="1" applyFont="1" applyBorder="1"/>
    <xf numFmtId="164" fontId="0" fillId="0" borderId="95" xfId="1" applyNumberFormat="1" applyFont="1" applyBorder="1"/>
    <xf numFmtId="164" fontId="23" fillId="9" borderId="48" xfId="1" applyNumberFormat="1" applyFont="1" applyFill="1" applyBorder="1"/>
    <xf numFmtId="164" fontId="23" fillId="9" borderId="3" xfId="1" applyNumberFormat="1" applyFont="1" applyFill="1" applyBorder="1"/>
    <xf numFmtId="164" fontId="0" fillId="0" borderId="96" xfId="1" applyNumberFormat="1" applyFont="1" applyBorder="1"/>
    <xf numFmtId="164" fontId="0" fillId="0" borderId="97" xfId="1" applyNumberFormat="1" applyFont="1" applyBorder="1"/>
    <xf numFmtId="164" fontId="2" fillId="9" borderId="95" xfId="1" applyNumberFormat="1" applyFont="1" applyFill="1" applyBorder="1"/>
    <xf numFmtId="164" fontId="0" fillId="0" borderId="29" xfId="1" applyNumberFormat="1" applyFont="1" applyBorder="1"/>
    <xf numFmtId="164" fontId="23" fillId="9" borderId="2" xfId="1" applyNumberFormat="1" applyFont="1" applyFill="1" applyBorder="1"/>
    <xf numFmtId="164" fontId="0" fillId="0" borderId="75" xfId="1" applyNumberFormat="1" applyFont="1" applyFill="1" applyBorder="1"/>
    <xf numFmtId="0" fontId="15" fillId="0" borderId="0" xfId="0" applyFont="1" applyBorder="1"/>
    <xf numFmtId="164" fontId="8" fillId="0" borderId="0" xfId="1" applyNumberFormat="1" applyFont="1" applyBorder="1"/>
    <xf numFmtId="43" fontId="10" fillId="0" borderId="0" xfId="1" applyNumberFormat="1" applyFont="1" applyBorder="1"/>
    <xf numFmtId="0" fontId="9" fillId="0" borderId="14" xfId="0" applyFont="1" applyBorder="1" applyAlignment="1">
      <alignment horizontal="left"/>
    </xf>
    <xf numFmtId="164" fontId="8" fillId="0" borderId="74" xfId="1" applyNumberFormat="1" applyFont="1" applyBorder="1"/>
    <xf numFmtId="4" fontId="9" fillId="0" borderId="99" xfId="0" applyNumberFormat="1" applyFont="1" applyBorder="1" applyAlignment="1"/>
    <xf numFmtId="4" fontId="9" fillId="0" borderId="24" xfId="0" applyNumberFormat="1" applyFont="1" applyBorder="1" applyAlignment="1"/>
    <xf numFmtId="9" fontId="9" fillId="0" borderId="0" xfId="10" applyFont="1" applyBorder="1" applyAlignment="1"/>
    <xf numFmtId="0" fontId="3" fillId="0" borderId="11" xfId="0" applyFont="1" applyBorder="1" applyAlignment="1">
      <alignment wrapText="1"/>
    </xf>
    <xf numFmtId="0" fontId="2" fillId="0" borderId="0" xfId="0" applyFont="1"/>
    <xf numFmtId="164" fontId="8" fillId="0" borderId="4" xfId="1" applyNumberFormat="1" applyFont="1" applyBorder="1"/>
    <xf numFmtId="0" fontId="2" fillId="0" borderId="14" xfId="29" applyFont="1" applyBorder="1"/>
    <xf numFmtId="9" fontId="9" fillId="0" borderId="100" xfId="10" applyFont="1" applyBorder="1" applyAlignment="1"/>
    <xf numFmtId="0" fontId="15" fillId="0" borderId="14" xfId="0" applyFont="1" applyBorder="1"/>
    <xf numFmtId="9" fontId="9" fillId="0" borderId="32" xfId="10" applyFont="1" applyBorder="1" applyAlignment="1"/>
    <xf numFmtId="0" fontId="9" fillId="0" borderId="11" xfId="0" applyFont="1" applyBorder="1"/>
    <xf numFmtId="0" fontId="3" fillId="0" borderId="3" xfId="0" applyFont="1" applyBorder="1" applyAlignment="1">
      <alignment horizontal="center" wrapText="1"/>
    </xf>
    <xf numFmtId="0" fontId="11" fillId="0" borderId="0" xfId="0" applyFont="1" applyBorder="1"/>
    <xf numFmtId="0" fontId="3" fillId="0" borderId="0" xfId="0" applyFont="1" applyBorder="1"/>
    <xf numFmtId="164" fontId="4" fillId="0" borderId="15" xfId="1" applyNumberFormat="1" applyFont="1" applyBorder="1" applyAlignment="1"/>
    <xf numFmtId="0" fontId="0" fillId="2" borderId="104" xfId="0" applyFill="1" applyBorder="1"/>
    <xf numFmtId="164" fontId="4" fillId="9" borderId="4" xfId="2" applyNumberFormat="1" applyFont="1" applyFill="1" applyBorder="1" applyAlignment="1"/>
    <xf numFmtId="0" fontId="0" fillId="2" borderId="102" xfId="0" applyFill="1" applyBorder="1"/>
    <xf numFmtId="0" fontId="0" fillId="2" borderId="101" xfId="0" applyFill="1" applyBorder="1"/>
    <xf numFmtId="164" fontId="4" fillId="9" borderId="44" xfId="2" applyNumberFormat="1" applyFont="1" applyFill="1" applyBorder="1" applyAlignment="1"/>
    <xf numFmtId="0" fontId="0" fillId="9" borderId="8" xfId="0" applyFill="1" applyBorder="1"/>
    <xf numFmtId="164" fontId="0" fillId="9" borderId="15" xfId="2" applyNumberFormat="1" applyFont="1" applyFill="1" applyBorder="1"/>
    <xf numFmtId="0" fontId="2" fillId="0" borderId="4" xfId="29" applyFont="1" applyBorder="1" applyAlignment="1"/>
    <xf numFmtId="0" fontId="3" fillId="0" borderId="4" xfId="29" applyFont="1" applyBorder="1" applyAlignment="1"/>
    <xf numFmtId="0" fontId="0" fillId="2" borderId="103" xfId="0" applyFill="1" applyBorder="1"/>
    <xf numFmtId="0" fontId="0" fillId="0" borderId="101" xfId="0" applyBorder="1"/>
    <xf numFmtId="0" fontId="7" fillId="8" borderId="44" xfId="29" applyFont="1" applyFill="1" applyBorder="1" applyAlignment="1">
      <alignment horizontal="left"/>
    </xf>
    <xf numFmtId="0" fontId="7" fillId="8" borderId="5" xfId="29" applyFont="1" applyFill="1" applyBorder="1" applyAlignment="1">
      <alignment horizontal="left"/>
    </xf>
    <xf numFmtId="0" fontId="7" fillId="8" borderId="6" xfId="29" applyFont="1" applyFill="1" applyBorder="1" applyAlignment="1">
      <alignment horizontal="left"/>
    </xf>
    <xf numFmtId="0" fontId="7" fillId="8" borderId="44" xfId="29" applyFont="1" applyFill="1" applyBorder="1" applyAlignment="1">
      <alignment horizontal="right"/>
    </xf>
    <xf numFmtId="0" fontId="7" fillId="8" borderId="5" xfId="29" applyFont="1" applyFill="1" applyBorder="1" applyAlignment="1">
      <alignment horizontal="right"/>
    </xf>
    <xf numFmtId="0" fontId="2" fillId="0" borderId="0" xfId="29" applyAlignment="1">
      <alignment horizontal="center"/>
    </xf>
    <xf numFmtId="164" fontId="2" fillId="0" borderId="0" xfId="1" applyNumberFormat="1" applyFont="1"/>
    <xf numFmtId="164" fontId="26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3" fillId="0" borderId="0" xfId="29" applyFont="1" applyBorder="1"/>
    <xf numFmtId="43" fontId="5" fillId="12" borderId="8" xfId="2" applyFont="1" applyFill="1" applyBorder="1" applyAlignment="1">
      <alignment horizontal="center" wrapText="1"/>
    </xf>
    <xf numFmtId="0" fontId="5" fillId="14" borderId="19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43" fontId="5" fillId="12" borderId="8" xfId="2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43" fontId="5" fillId="13" borderId="8" xfId="2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0" fillId="9" borderId="105" xfId="0" applyFill="1" applyBorder="1"/>
    <xf numFmtId="0" fontId="5" fillId="0" borderId="85" xfId="0" applyFont="1" applyBorder="1"/>
    <xf numFmtId="0" fontId="5" fillId="0" borderId="5" xfId="0" applyFont="1" applyBorder="1"/>
    <xf numFmtId="0" fontId="5" fillId="0" borderId="87" xfId="0" applyFont="1" applyBorder="1"/>
    <xf numFmtId="0" fontId="2" fillId="10" borderId="4" xfId="0" applyFont="1" applyFill="1" applyBorder="1"/>
    <xf numFmtId="0" fontId="2" fillId="0" borderId="4" xfId="0" applyFont="1" applyBorder="1"/>
    <xf numFmtId="0" fontId="3" fillId="2" borderId="19" xfId="0" applyFont="1" applyFill="1" applyBorder="1"/>
    <xf numFmtId="49" fontId="2" fillId="0" borderId="0" xfId="20" applyNumberFormat="1" applyFont="1"/>
    <xf numFmtId="0" fontId="2" fillId="0" borderId="0" xfId="9" applyFont="1"/>
    <xf numFmtId="0" fontId="7" fillId="0" borderId="0" xfId="0" applyFont="1"/>
    <xf numFmtId="0" fontId="44" fillId="0" borderId="0" xfId="0" applyFont="1" applyBorder="1"/>
    <xf numFmtId="0" fontId="2" fillId="0" borderId="4" xfId="0" applyFont="1" applyFill="1" applyBorder="1" applyAlignment="1"/>
    <xf numFmtId="0" fontId="0" fillId="0" borderId="106" xfId="0" applyBorder="1"/>
    <xf numFmtId="43" fontId="3" fillId="0" borderId="4" xfId="1" applyFont="1" applyBorder="1"/>
    <xf numFmtId="43" fontId="3" fillId="0" borderId="53" xfId="1" applyFont="1" applyBorder="1"/>
    <xf numFmtId="0" fontId="7" fillId="15" borderId="28" xfId="0" applyFont="1" applyFill="1" applyBorder="1"/>
    <xf numFmtId="0" fontId="3" fillId="15" borderId="28" xfId="0" applyFont="1" applyFill="1" applyBorder="1"/>
    <xf numFmtId="43" fontId="3" fillId="15" borderId="28" xfId="1" applyFont="1" applyFill="1" applyBorder="1"/>
    <xf numFmtId="10" fontId="3" fillId="15" borderId="75" xfId="10" applyNumberFormat="1" applyFont="1" applyFill="1" applyBorder="1"/>
    <xf numFmtId="43" fontId="3" fillId="15" borderId="74" xfId="0" applyNumberFormat="1" applyFont="1" applyFill="1" applyBorder="1"/>
    <xf numFmtId="9" fontId="0" fillId="0" borderId="0" xfId="10" applyFont="1"/>
    <xf numFmtId="0" fontId="3" fillId="0" borderId="28" xfId="0" applyFont="1" applyBorder="1"/>
    <xf numFmtId="43" fontId="3" fillId="0" borderId="28" xfId="1" applyFont="1" applyBorder="1"/>
    <xf numFmtId="10" fontId="3" fillId="0" borderId="75" xfId="10" applyNumberFormat="1" applyFont="1" applyBorder="1"/>
    <xf numFmtId="10" fontId="14" fillId="15" borderId="75" xfId="10" applyNumberFormat="1" applyFont="1" applyFill="1" applyBorder="1"/>
    <xf numFmtId="0" fontId="14" fillId="0" borderId="0" xfId="0" applyFont="1"/>
    <xf numFmtId="10" fontId="14" fillId="0" borderId="75" xfId="10" applyNumberFormat="1" applyFont="1" applyBorder="1"/>
    <xf numFmtId="0" fontId="3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wrapText="1"/>
    </xf>
    <xf numFmtId="0" fontId="0" fillId="0" borderId="26" xfId="0" applyBorder="1"/>
    <xf numFmtId="0" fontId="3" fillId="9" borderId="25" xfId="0" applyFont="1" applyFill="1" applyBorder="1"/>
    <xf numFmtId="164" fontId="23" fillId="9" borderId="24" xfId="1" applyNumberFormat="1" applyFont="1" applyFill="1" applyBorder="1"/>
    <xf numFmtId="0" fontId="3" fillId="8" borderId="25" xfId="0" applyFont="1" applyFill="1" applyBorder="1"/>
    <xf numFmtId="164" fontId="0" fillId="0" borderId="99" xfId="1" applyNumberFormat="1" applyFont="1" applyBorder="1"/>
    <xf numFmtId="0" fontId="3" fillId="0" borderId="14" xfId="0" applyFont="1" applyBorder="1"/>
    <xf numFmtId="164" fontId="0" fillId="0" borderId="24" xfId="1" applyNumberFormat="1" applyFont="1" applyBorder="1"/>
    <xf numFmtId="0" fontId="3" fillId="0" borderId="109" xfId="0" applyFont="1" applyBorder="1"/>
    <xf numFmtId="164" fontId="0" fillId="0" borderId="110" xfId="1" applyNumberFormat="1" applyFont="1" applyBorder="1"/>
    <xf numFmtId="0" fontId="0" fillId="9" borderId="76" xfId="0" applyFill="1" applyBorder="1"/>
    <xf numFmtId="43" fontId="10" fillId="0" borderId="15" xfId="1" applyFont="1" applyBorder="1"/>
    <xf numFmtId="4" fontId="0" fillId="0" borderId="0" xfId="0" applyNumberFormat="1"/>
    <xf numFmtId="166" fontId="4" fillId="2" borderId="4" xfId="11" applyNumberFormat="1" applyFont="1" applyFill="1" applyBorder="1" applyAlignment="1"/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25" xfId="29" applyFont="1" applyBorder="1" applyAlignment="1">
      <alignment horizontal="right"/>
    </xf>
    <xf numFmtId="0" fontId="3" fillId="0" borderId="5" xfId="29" applyFont="1" applyBorder="1" applyAlignment="1">
      <alignment horizontal="right"/>
    </xf>
    <xf numFmtId="0" fontId="3" fillId="0" borderId="6" xfId="29" applyFont="1" applyBorder="1" applyAlignment="1">
      <alignment horizontal="right"/>
    </xf>
    <xf numFmtId="0" fontId="7" fillId="7" borderId="3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7" borderId="77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78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7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1" fillId="0" borderId="4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/>
    </xf>
    <xf numFmtId="0" fontId="31" fillId="0" borderId="80" xfId="0" applyFont="1" applyBorder="1" applyAlignment="1">
      <alignment horizontal="center"/>
    </xf>
    <xf numFmtId="0" fontId="4" fillId="0" borderId="14" xfId="9" applyFont="1" applyFill="1" applyBorder="1" applyAlignment="1">
      <alignment horizontal="center"/>
    </xf>
    <xf numFmtId="43" fontId="4" fillId="0" borderId="4" xfId="2" applyFont="1" applyFill="1" applyBorder="1" applyAlignment="1"/>
    <xf numFmtId="164" fontId="4" fillId="0" borderId="4" xfId="2" applyNumberFormat="1" applyFont="1" applyFill="1" applyBorder="1" applyAlignment="1"/>
    <xf numFmtId="164" fontId="4" fillId="0" borderId="44" xfId="2" applyNumberFormat="1" applyFont="1" applyFill="1" applyBorder="1" applyAlignment="1"/>
    <xf numFmtId="164" fontId="0" fillId="0" borderId="15" xfId="2" applyNumberFormat="1" applyFont="1" applyFill="1" applyBorder="1"/>
    <xf numFmtId="0" fontId="2" fillId="0" borderId="14" xfId="29" applyFill="1" applyBorder="1" applyAlignment="1">
      <alignment horizontal="center"/>
    </xf>
    <xf numFmtId="0" fontId="45" fillId="0" borderId="4" xfId="29" applyFont="1" applyFill="1" applyBorder="1"/>
    <xf numFmtId="43" fontId="2" fillId="0" borderId="4" xfId="23" applyFont="1" applyFill="1" applyBorder="1" applyAlignment="1"/>
    <xf numFmtId="164" fontId="2" fillId="0" borderId="4" xfId="23" applyNumberFormat="1" applyFont="1" applyFill="1" applyBorder="1" applyAlignment="1"/>
    <xf numFmtId="164" fontId="2" fillId="0" borderId="44" xfId="23" applyNumberFormat="1" applyFont="1" applyFill="1" applyBorder="1" applyAlignment="1"/>
    <xf numFmtId="164" fontId="0" fillId="0" borderId="15" xfId="23" applyNumberFormat="1" applyFont="1" applyFill="1" applyBorder="1"/>
    <xf numFmtId="43" fontId="4" fillId="16" borderId="4" xfId="2" applyFont="1" applyFill="1" applyBorder="1" applyAlignment="1"/>
    <xf numFmtId="164" fontId="4" fillId="16" borderId="4" xfId="2" applyNumberFormat="1" applyFont="1" applyFill="1" applyBorder="1" applyAlignment="1"/>
    <xf numFmtId="43" fontId="2" fillId="16" borderId="4" xfId="23" applyFont="1" applyFill="1" applyBorder="1" applyAlignment="1"/>
    <xf numFmtId="164" fontId="2" fillId="16" borderId="4" xfId="23" applyNumberFormat="1" applyFont="1" applyFill="1" applyBorder="1" applyAlignment="1"/>
  </cellXfs>
  <cellStyles count="90">
    <cellStyle name="Comma" xfId="1" builtinId="3"/>
    <cellStyle name="Comma 2" xfId="2" xr:uid="{00000000-0005-0000-0000-000001000000}"/>
    <cellStyle name="Comma 2 2" xfId="3" xr:uid="{00000000-0005-0000-0000-000002000000}"/>
    <cellStyle name="Comma 2 2 2" xfId="23" xr:uid="{00000000-0005-0000-0000-000003000000}"/>
    <cellStyle name="Comma 2 2 3" xfId="64" xr:uid="{00000000-0005-0000-0000-000004000000}"/>
    <cellStyle name="Comma 2 2 4" xfId="40" xr:uid="{00000000-0005-0000-0000-000005000000}"/>
    <cellStyle name="Comma 2 3" xfId="18" xr:uid="{00000000-0005-0000-0000-000006000000}"/>
    <cellStyle name="Comma 2 3 2" xfId="85" xr:uid="{00000000-0005-0000-0000-000007000000}"/>
    <cellStyle name="Comma 2 3 3" xfId="65" xr:uid="{00000000-0005-0000-0000-000008000000}"/>
    <cellStyle name="Comma 2 3 4" xfId="41" xr:uid="{00000000-0005-0000-0000-000009000000}"/>
    <cellStyle name="Comma 2 4" xfId="22" xr:uid="{00000000-0005-0000-0000-00000A000000}"/>
    <cellStyle name="Comma 2 4 2" xfId="82" xr:uid="{00000000-0005-0000-0000-00000B000000}"/>
    <cellStyle name="Comma 2 4 3" xfId="42" xr:uid="{00000000-0005-0000-0000-00000C000000}"/>
    <cellStyle name="Comma 2 5" xfId="61" xr:uid="{00000000-0005-0000-0000-00000D000000}"/>
    <cellStyle name="Comma 2 6" xfId="39" xr:uid="{00000000-0005-0000-0000-00000E000000}"/>
    <cellStyle name="Comma 3" xfId="4" xr:uid="{00000000-0005-0000-0000-00000F000000}"/>
    <cellStyle name="Comma 3 2" xfId="5" xr:uid="{00000000-0005-0000-0000-000010000000}"/>
    <cellStyle name="Comma 3 2 2" xfId="25" xr:uid="{00000000-0005-0000-0000-000011000000}"/>
    <cellStyle name="Comma 3 2 3" xfId="67" xr:uid="{00000000-0005-0000-0000-000012000000}"/>
    <cellStyle name="Comma 3 2 4" xfId="44" xr:uid="{00000000-0005-0000-0000-000013000000}"/>
    <cellStyle name="Comma 3 3" xfId="24" xr:uid="{00000000-0005-0000-0000-000014000000}"/>
    <cellStyle name="Comma 3 4" xfId="66" xr:uid="{00000000-0005-0000-0000-000015000000}"/>
    <cellStyle name="Comma 3 5" xfId="43" xr:uid="{00000000-0005-0000-0000-000016000000}"/>
    <cellStyle name="Comma 4" xfId="6" xr:uid="{00000000-0005-0000-0000-000017000000}"/>
    <cellStyle name="Comma 4 2" xfId="7" xr:uid="{00000000-0005-0000-0000-000018000000}"/>
    <cellStyle name="Comma 4 2 2" xfId="27" xr:uid="{00000000-0005-0000-0000-000019000000}"/>
    <cellStyle name="Comma 4 2 3" xfId="69" xr:uid="{00000000-0005-0000-0000-00001A000000}"/>
    <cellStyle name="Comma 4 2 4" xfId="46" xr:uid="{00000000-0005-0000-0000-00001B000000}"/>
    <cellStyle name="Comma 4 3" xfId="26" xr:uid="{00000000-0005-0000-0000-00001C000000}"/>
    <cellStyle name="Comma 4 4" xfId="68" xr:uid="{00000000-0005-0000-0000-00001D000000}"/>
    <cellStyle name="Comma 4 5" xfId="45" xr:uid="{00000000-0005-0000-0000-00001E000000}"/>
    <cellStyle name="Comma 5" xfId="8" xr:uid="{00000000-0005-0000-0000-00001F000000}"/>
    <cellStyle name="Comma 5 2" xfId="28" xr:uid="{00000000-0005-0000-0000-000020000000}"/>
    <cellStyle name="Comma 5 3" xfId="70" xr:uid="{00000000-0005-0000-0000-000021000000}"/>
    <cellStyle name="Comma 5 4" xfId="47" xr:uid="{00000000-0005-0000-0000-000022000000}"/>
    <cellStyle name="Comma 6" xfId="37" xr:uid="{00000000-0005-0000-0000-000023000000}"/>
    <cellStyle name="Comma 6 2" xfId="71" xr:uid="{00000000-0005-0000-0000-000024000000}"/>
    <cellStyle name="Comma 6 3" xfId="48" xr:uid="{00000000-0005-0000-0000-000025000000}"/>
    <cellStyle name="Comma 6 4" xfId="88" xr:uid="{00000000-0005-0000-0000-000026000000}"/>
    <cellStyle name="Normal" xfId="0" builtinId="0"/>
    <cellStyle name="Normal 2" xfId="9" xr:uid="{00000000-0005-0000-0000-000028000000}"/>
    <cellStyle name="Normal 2 2" xfId="29" xr:uid="{00000000-0005-0000-0000-000029000000}"/>
    <cellStyle name="Normal 2 3" xfId="72" xr:uid="{00000000-0005-0000-0000-00002A000000}"/>
    <cellStyle name="Normal 2 4" xfId="49" xr:uid="{00000000-0005-0000-0000-00002B000000}"/>
    <cellStyle name="Normal 3" xfId="20" xr:uid="{00000000-0005-0000-0000-00002C000000}"/>
    <cellStyle name="Normal 3 2" xfId="87" xr:uid="{00000000-0005-0000-0000-00002D000000}"/>
    <cellStyle name="Normal 3 3" xfId="73" xr:uid="{00000000-0005-0000-0000-00002E000000}"/>
    <cellStyle name="Normal 3 4" xfId="50" xr:uid="{00000000-0005-0000-0000-00002F000000}"/>
    <cellStyle name="Normal 4" xfId="21" xr:uid="{00000000-0005-0000-0000-000030000000}"/>
    <cellStyle name="Normal 5" xfId="84" xr:uid="{00000000-0005-0000-0000-000031000000}"/>
    <cellStyle name="Normal 6" xfId="63" xr:uid="{00000000-0005-0000-0000-000032000000}"/>
    <cellStyle name="Percent" xfId="10" builtinId="5"/>
    <cellStyle name="Percent 2" xfId="11" xr:uid="{00000000-0005-0000-0000-000034000000}"/>
    <cellStyle name="Percent 2 2" xfId="12" xr:uid="{00000000-0005-0000-0000-000035000000}"/>
    <cellStyle name="Percent 2 2 2" xfId="31" xr:uid="{00000000-0005-0000-0000-000036000000}"/>
    <cellStyle name="Percent 2 2 3" xfId="74" xr:uid="{00000000-0005-0000-0000-000037000000}"/>
    <cellStyle name="Percent 2 2 4" xfId="52" xr:uid="{00000000-0005-0000-0000-000038000000}"/>
    <cellStyle name="Percent 2 3" xfId="19" xr:uid="{00000000-0005-0000-0000-000039000000}"/>
    <cellStyle name="Percent 2 3 2" xfId="86" xr:uid="{00000000-0005-0000-0000-00003A000000}"/>
    <cellStyle name="Percent 2 3 3" xfId="75" xr:uid="{00000000-0005-0000-0000-00003B000000}"/>
    <cellStyle name="Percent 2 3 4" xfId="53" xr:uid="{00000000-0005-0000-0000-00003C000000}"/>
    <cellStyle name="Percent 2 4" xfId="30" xr:uid="{00000000-0005-0000-0000-00003D000000}"/>
    <cellStyle name="Percent 2 4 2" xfId="83" xr:uid="{00000000-0005-0000-0000-00003E000000}"/>
    <cellStyle name="Percent 2 4 3" xfId="54" xr:uid="{00000000-0005-0000-0000-00003F000000}"/>
    <cellStyle name="Percent 2 5" xfId="62" xr:uid="{00000000-0005-0000-0000-000040000000}"/>
    <cellStyle name="Percent 2 6" xfId="51" xr:uid="{00000000-0005-0000-0000-000041000000}"/>
    <cellStyle name="Percent 3" xfId="13" xr:uid="{00000000-0005-0000-0000-000042000000}"/>
    <cellStyle name="Percent 3 2" xfId="14" xr:uid="{00000000-0005-0000-0000-000043000000}"/>
    <cellStyle name="Percent 3 2 2" xfId="33" xr:uid="{00000000-0005-0000-0000-000044000000}"/>
    <cellStyle name="Percent 3 2 3" xfId="77" xr:uid="{00000000-0005-0000-0000-000045000000}"/>
    <cellStyle name="Percent 3 2 4" xfId="56" xr:uid="{00000000-0005-0000-0000-000046000000}"/>
    <cellStyle name="Percent 3 3" xfId="32" xr:uid="{00000000-0005-0000-0000-000047000000}"/>
    <cellStyle name="Percent 3 4" xfId="76" xr:uid="{00000000-0005-0000-0000-000048000000}"/>
    <cellStyle name="Percent 3 5" xfId="55" xr:uid="{00000000-0005-0000-0000-000049000000}"/>
    <cellStyle name="Percent 4" xfId="15" xr:uid="{00000000-0005-0000-0000-00004A000000}"/>
    <cellStyle name="Percent 4 2" xfId="16" xr:uid="{00000000-0005-0000-0000-00004B000000}"/>
    <cellStyle name="Percent 4 2 2" xfId="35" xr:uid="{00000000-0005-0000-0000-00004C000000}"/>
    <cellStyle name="Percent 4 2 3" xfId="79" xr:uid="{00000000-0005-0000-0000-00004D000000}"/>
    <cellStyle name="Percent 4 2 4" xfId="58" xr:uid="{00000000-0005-0000-0000-00004E000000}"/>
    <cellStyle name="Percent 4 3" xfId="34" xr:uid="{00000000-0005-0000-0000-00004F000000}"/>
    <cellStyle name="Percent 4 4" xfId="78" xr:uid="{00000000-0005-0000-0000-000050000000}"/>
    <cellStyle name="Percent 4 5" xfId="57" xr:uid="{00000000-0005-0000-0000-000051000000}"/>
    <cellStyle name="Percent 5" xfId="17" xr:uid="{00000000-0005-0000-0000-000052000000}"/>
    <cellStyle name="Percent 5 2" xfId="36" xr:uid="{00000000-0005-0000-0000-000053000000}"/>
    <cellStyle name="Percent 5 3" xfId="80" xr:uid="{00000000-0005-0000-0000-000054000000}"/>
    <cellStyle name="Percent 5 4" xfId="59" xr:uid="{00000000-0005-0000-0000-000055000000}"/>
    <cellStyle name="Percent 6" xfId="38" xr:uid="{00000000-0005-0000-0000-000056000000}"/>
    <cellStyle name="Percent 6 2" xfId="81" xr:uid="{00000000-0005-0000-0000-000057000000}"/>
    <cellStyle name="Percent 6 3" xfId="60" xr:uid="{00000000-0005-0000-0000-000058000000}"/>
    <cellStyle name="Percent 6 4" xfId="89" xr:uid="{00000000-0005-0000-0000-000059000000}"/>
  </cellStyles>
  <dxfs count="0"/>
  <tableStyles count="0" defaultTableStyle="TableStyleMedium2" defaultPivotStyle="PivotStyleLight16"/>
  <colors>
    <mruColors>
      <color rgb="FFFFFFCC"/>
      <color rgb="FFFFCC00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workbookViewId="0"/>
  </sheetViews>
  <sheetFormatPr defaultRowHeight="12.75" x14ac:dyDescent="0.2"/>
  <cols>
    <col min="1" max="1" width="4" customWidth="1"/>
    <col min="2" max="2" width="10.140625" customWidth="1"/>
    <col min="6" max="6" width="32.425781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8.85546875" customWidth="1"/>
  </cols>
  <sheetData>
    <row r="1" spans="1:8" ht="18" x14ac:dyDescent="0.25">
      <c r="A1" s="117" t="s">
        <v>196</v>
      </c>
      <c r="B1" s="109"/>
      <c r="C1" s="109"/>
      <c r="D1" s="109"/>
      <c r="E1" s="109"/>
    </row>
    <row r="3" spans="1:8" ht="18.75" x14ac:dyDescent="0.3">
      <c r="B3" t="s">
        <v>69</v>
      </c>
      <c r="C3" s="390" t="s">
        <v>156</v>
      </c>
    </row>
    <row r="4" spans="1:8" x14ac:dyDescent="0.2">
      <c r="D4" t="s">
        <v>106</v>
      </c>
    </row>
    <row r="5" spans="1:8" ht="18" x14ac:dyDescent="0.25">
      <c r="A5" s="291"/>
      <c r="B5" s="398"/>
      <c r="C5" s="291"/>
      <c r="D5" s="286" t="s">
        <v>63</v>
      </c>
      <c r="E5" s="291"/>
      <c r="F5" s="291"/>
      <c r="H5" s="178" t="s">
        <v>107</v>
      </c>
    </row>
    <row r="6" spans="1:8" x14ac:dyDescent="0.2">
      <c r="A6" s="291"/>
      <c r="B6" s="399"/>
      <c r="C6" s="291"/>
      <c r="D6" s="286" t="s">
        <v>90</v>
      </c>
      <c r="E6" s="291"/>
      <c r="F6" s="291"/>
    </row>
    <row r="7" spans="1:8" x14ac:dyDescent="0.2">
      <c r="A7" s="291"/>
      <c r="B7" s="399"/>
      <c r="C7" s="291"/>
      <c r="D7" s="286" t="s">
        <v>90</v>
      </c>
      <c r="E7" s="291"/>
      <c r="F7" s="291"/>
    </row>
    <row r="8" spans="1:8" x14ac:dyDescent="0.2">
      <c r="A8" s="291"/>
      <c r="B8" s="399"/>
      <c r="C8" s="291"/>
      <c r="D8" s="286" t="s">
        <v>85</v>
      </c>
      <c r="E8" s="291"/>
      <c r="F8" s="291"/>
    </row>
    <row r="9" spans="1:8" x14ac:dyDescent="0.2">
      <c r="A9" s="291"/>
      <c r="B9" s="291"/>
      <c r="C9" s="291"/>
      <c r="D9" s="286" t="s">
        <v>85</v>
      </c>
      <c r="E9" s="291"/>
      <c r="F9" s="291"/>
    </row>
    <row r="10" spans="1:8" x14ac:dyDescent="0.2">
      <c r="A10" s="291"/>
      <c r="B10" s="291"/>
      <c r="C10" s="291"/>
      <c r="D10" s="286" t="s">
        <v>194</v>
      </c>
      <c r="E10" s="291"/>
      <c r="F10" s="291"/>
      <c r="H10" s="195"/>
    </row>
    <row r="11" spans="1:8" x14ac:dyDescent="0.2">
      <c r="D11" s="285" t="s">
        <v>195</v>
      </c>
      <c r="H11" s="195"/>
    </row>
    <row r="13" spans="1:8" x14ac:dyDescent="0.2">
      <c r="C13" s="170" t="s">
        <v>110</v>
      </c>
    </row>
    <row r="14" spans="1:8" x14ac:dyDescent="0.2">
      <c r="C14" t="s">
        <v>108</v>
      </c>
    </row>
    <row r="15" spans="1:8" x14ac:dyDescent="0.2">
      <c r="C15" s="170" t="s">
        <v>111</v>
      </c>
    </row>
    <row r="16" spans="1:8" x14ac:dyDescent="0.2">
      <c r="A16" s="170" t="s">
        <v>112</v>
      </c>
      <c r="C16" s="170"/>
    </row>
    <row r="17" spans="1:16" ht="45" x14ac:dyDescent="0.2">
      <c r="A17" s="73"/>
      <c r="B17" s="2" t="s">
        <v>6</v>
      </c>
      <c r="C17" s="48" t="s">
        <v>8</v>
      </c>
      <c r="D17" s="48" t="s">
        <v>10</v>
      </c>
      <c r="E17" s="48" t="s">
        <v>12</v>
      </c>
      <c r="F17" s="49"/>
      <c r="G17" s="179" t="s">
        <v>73</v>
      </c>
      <c r="H17" s="180" t="s">
        <v>113</v>
      </c>
      <c r="I17" s="181" t="s">
        <v>73</v>
      </c>
      <c r="J17" s="180" t="s">
        <v>113</v>
      </c>
      <c r="K17" s="182" t="s">
        <v>73</v>
      </c>
      <c r="L17" s="180" t="s">
        <v>113</v>
      </c>
      <c r="M17" s="61"/>
    </row>
    <row r="18" spans="1:16" ht="56.25" x14ac:dyDescent="0.2">
      <c r="A18" s="62"/>
      <c r="B18" s="11"/>
      <c r="C18" s="45" t="s">
        <v>9</v>
      </c>
      <c r="D18" s="45" t="s">
        <v>11</v>
      </c>
      <c r="E18" s="45" t="s">
        <v>13</v>
      </c>
      <c r="F18" s="46"/>
      <c r="G18" s="183" t="s">
        <v>113</v>
      </c>
      <c r="H18" s="8" t="s">
        <v>61</v>
      </c>
      <c r="I18" s="184" t="s">
        <v>113</v>
      </c>
      <c r="J18" s="8" t="s">
        <v>61</v>
      </c>
      <c r="K18" s="185" t="s">
        <v>113</v>
      </c>
      <c r="L18" s="8" t="s">
        <v>61</v>
      </c>
      <c r="M18" s="63" t="s">
        <v>53</v>
      </c>
    </row>
    <row r="19" spans="1:16" ht="18" x14ac:dyDescent="0.25">
      <c r="A19" s="186" t="s">
        <v>114</v>
      </c>
      <c r="B19" s="187"/>
      <c r="C19" s="188"/>
      <c r="D19" s="188"/>
      <c r="E19" s="188"/>
      <c r="F19" s="189"/>
      <c r="G19" s="192">
        <v>0.15</v>
      </c>
      <c r="H19" s="193"/>
      <c r="I19" s="192">
        <v>0.52</v>
      </c>
      <c r="J19" s="193"/>
      <c r="K19" s="192">
        <v>0.33</v>
      </c>
      <c r="L19" s="190"/>
      <c r="M19" s="63"/>
    </row>
    <row r="21" spans="1:16" x14ac:dyDescent="0.2">
      <c r="C21" t="s">
        <v>95</v>
      </c>
    </row>
    <row r="22" spans="1:16" x14ac:dyDescent="0.2">
      <c r="C22" t="s">
        <v>94</v>
      </c>
      <c r="G22" s="109" t="s">
        <v>71</v>
      </c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 x14ac:dyDescent="0.2">
      <c r="C23" t="s">
        <v>86</v>
      </c>
    </row>
    <row r="24" spans="1:16" x14ac:dyDescent="0.2">
      <c r="C24" t="s">
        <v>87</v>
      </c>
    </row>
    <row r="26" spans="1:16" s="294" customFormat="1" x14ac:dyDescent="0.2">
      <c r="A26" s="202"/>
      <c r="B26" s="202"/>
      <c r="C26" s="440" t="s">
        <v>179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16" s="294" customFormat="1" ht="15" x14ac:dyDescent="0.2">
      <c r="A27" s="202"/>
      <c r="B27" s="202"/>
      <c r="C27" s="317" t="s">
        <v>147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1:16" x14ac:dyDescent="0.2">
      <c r="A28" s="202"/>
      <c r="B28" s="202"/>
      <c r="C28" s="44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1:16" x14ac:dyDescent="0.2">
      <c r="A29" s="202"/>
      <c r="B29" s="202"/>
      <c r="C29" s="441" t="s">
        <v>122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</row>
    <row r="31" spans="1:16" x14ac:dyDescent="0.2">
      <c r="C31" s="170" t="s">
        <v>109</v>
      </c>
    </row>
    <row r="33" spans="3:16" x14ac:dyDescent="0.2">
      <c r="C33" t="s">
        <v>72</v>
      </c>
    </row>
    <row r="34" spans="3:16" ht="13.5" thickBot="1" x14ac:dyDescent="0.25"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3:16" x14ac:dyDescent="0.2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ht="15.75" x14ac:dyDescent="0.25">
      <c r="C36" s="170" t="s">
        <v>97</v>
      </c>
    </row>
    <row r="38" spans="3:16" x14ac:dyDescent="0.2">
      <c r="C38" t="s">
        <v>75</v>
      </c>
    </row>
    <row r="39" spans="3:16" ht="13.5" thickBot="1" x14ac:dyDescent="0.25"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1" spans="3:16" x14ac:dyDescent="0.2">
      <c r="C41" t="s">
        <v>96</v>
      </c>
    </row>
    <row r="42" spans="3:16" x14ac:dyDescent="0.2">
      <c r="C42" t="s">
        <v>93</v>
      </c>
      <c r="H42" s="109"/>
      <c r="I42" s="109"/>
      <c r="J42" s="109"/>
      <c r="K42" s="109"/>
      <c r="L42" s="109"/>
    </row>
    <row r="44" spans="3:16" x14ac:dyDescent="0.2">
      <c r="C44" s="390" t="s">
        <v>186</v>
      </c>
    </row>
    <row r="46" spans="3:16" x14ac:dyDescent="0.2">
      <c r="C46" t="s">
        <v>70</v>
      </c>
    </row>
    <row r="47" spans="3:16" ht="13.5" thickBot="1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3:16" x14ac:dyDescent="0.2"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</row>
    <row r="49" spans="2:16" x14ac:dyDescent="0.2">
      <c r="C49" s="292" t="s">
        <v>141</v>
      </c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</row>
    <row r="50" spans="2:16" s="287" customFormat="1" x14ac:dyDescent="0.2">
      <c r="C50" s="291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</row>
    <row r="51" spans="2:16" ht="15.75" x14ac:dyDescent="0.25">
      <c r="C51" s="442" t="s">
        <v>142</v>
      </c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</row>
    <row r="52" spans="2:16" s="294" customFormat="1" ht="15.75" x14ac:dyDescent="0.25">
      <c r="C52" s="442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</row>
    <row r="53" spans="2:16" s="294" customFormat="1" ht="15" x14ac:dyDescent="0.2">
      <c r="C53" s="317" t="str">
        <f>+C26</f>
        <v xml:space="preserve"> If the number of staff exceeds 25   then rows must be added to the Budget, Staff Allocation</v>
      </c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</row>
    <row r="54" spans="2:16" s="294" customFormat="1" ht="15" x14ac:dyDescent="0.2">
      <c r="C54" s="317" t="str">
        <f>+C27</f>
        <v>and Analyis tabs and then linked to the data for the additional individuals entered on the detailed Budget tab.</v>
      </c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</row>
    <row r="55" spans="2:16" ht="13.5" thickBot="1" x14ac:dyDescent="0.25">
      <c r="B55" s="281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</row>
    <row r="56" spans="2:16" s="281" customFormat="1" x14ac:dyDescent="0.2"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</row>
    <row r="57" spans="2:16" x14ac:dyDescent="0.2">
      <c r="B57" s="202"/>
      <c r="C57" s="316" t="s">
        <v>163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</row>
    <row r="58" spans="2:16" s="289" customFormat="1" ht="15" x14ac:dyDescent="0.2">
      <c r="B58" s="202"/>
      <c r="C58" s="317" t="s">
        <v>148</v>
      </c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</row>
    <row r="59" spans="2:16" s="294" customFormat="1" ht="15" x14ac:dyDescent="0.2">
      <c r="B59" s="202"/>
      <c r="C59" s="317" t="s">
        <v>149</v>
      </c>
      <c r="D59" s="238"/>
      <c r="E59" s="238"/>
      <c r="F59" s="238"/>
      <c r="G59" s="422"/>
      <c r="H59" s="238"/>
      <c r="I59" s="238"/>
      <c r="J59" s="238"/>
      <c r="K59" s="238"/>
      <c r="L59" s="238"/>
      <c r="M59" s="238"/>
      <c r="N59" s="238"/>
      <c r="O59" s="238"/>
      <c r="P59" s="238"/>
    </row>
    <row r="60" spans="2:16" s="289" customFormat="1" ht="15" x14ac:dyDescent="0.2">
      <c r="B60" s="202"/>
      <c r="C60" s="313" t="s">
        <v>152</v>
      </c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</row>
    <row r="61" spans="2:16" s="289" customFormat="1" x14ac:dyDescent="0.2">
      <c r="B61" s="202"/>
      <c r="C61" s="290" t="s">
        <v>151</v>
      </c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</row>
    <row r="62" spans="2:16" ht="13.5" thickBot="1" x14ac:dyDescent="0.25">
      <c r="B62" s="202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</row>
    <row r="63" spans="2:16" ht="13.5" thickBot="1" x14ac:dyDescent="0.25"/>
    <row r="64" spans="2:16" ht="13.5" thickBot="1" x14ac:dyDescent="0.25">
      <c r="B64" t="s">
        <v>79</v>
      </c>
      <c r="C64" s="130"/>
      <c r="D64" s="131"/>
      <c r="E64" t="s">
        <v>80</v>
      </c>
    </row>
    <row r="65" spans="3:6" ht="13.5" thickBot="1" x14ac:dyDescent="0.25">
      <c r="C65" s="122"/>
      <c r="D65" s="123"/>
      <c r="E65" t="s">
        <v>84</v>
      </c>
    </row>
    <row r="66" spans="3:6" ht="13.5" thickBot="1" x14ac:dyDescent="0.25">
      <c r="C66" s="124"/>
      <c r="D66" s="125"/>
      <c r="E66" t="s">
        <v>81</v>
      </c>
    </row>
    <row r="67" spans="3:6" ht="13.5" thickBot="1" x14ac:dyDescent="0.25">
      <c r="C67" s="126"/>
      <c r="D67" s="127"/>
      <c r="E67" t="s">
        <v>82</v>
      </c>
    </row>
    <row r="68" spans="3:6" ht="13.5" thickBot="1" x14ac:dyDescent="0.25">
      <c r="C68" s="128"/>
      <c r="D68" s="129"/>
      <c r="E68" t="s">
        <v>83</v>
      </c>
    </row>
    <row r="69" spans="3:6" ht="13.5" thickBot="1" x14ac:dyDescent="0.25">
      <c r="C69" s="145"/>
      <c r="D69" s="146"/>
      <c r="E69" t="s">
        <v>89</v>
      </c>
    </row>
    <row r="70" spans="3:6" ht="13.5" thickBot="1" x14ac:dyDescent="0.25">
      <c r="C70" s="236"/>
      <c r="D70" s="237"/>
      <c r="E70" s="235" t="s">
        <v>127</v>
      </c>
    </row>
    <row r="71" spans="3:6" ht="13.5" thickBot="1" x14ac:dyDescent="0.25">
      <c r="C71" s="320"/>
      <c r="D71" s="321"/>
      <c r="E71" s="319" t="s">
        <v>143</v>
      </c>
      <c r="F71" s="318"/>
    </row>
  </sheetData>
  <protectedRanges>
    <protectedRange sqref="C65:D65" name="Range1"/>
    <protectedRange sqref="G19 I19 K19" name="Budget sheet Prog Serv_6"/>
  </protectedRanges>
  <phoneticPr fontId="12" type="noConversion"/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36"/>
  <sheetViews>
    <sheetView tabSelected="1" topLeftCell="A103" workbookViewId="0">
      <selection activeCell="A6" sqref="A6"/>
    </sheetView>
  </sheetViews>
  <sheetFormatPr defaultRowHeight="12.75" x14ac:dyDescent="0.2"/>
  <cols>
    <col min="1" max="1" width="7.140625" customWidth="1"/>
    <col min="2" max="2" width="39" customWidth="1"/>
    <col min="3" max="3" width="10.140625" style="47" customWidth="1"/>
    <col min="4" max="4" width="9" style="47" customWidth="1"/>
    <col min="5" max="5" width="9.28515625" style="47" customWidth="1"/>
    <col min="6" max="6" width="8.42578125" style="47" customWidth="1"/>
    <col min="7" max="7" width="16.5703125" customWidth="1"/>
    <col min="8" max="8" width="14.42578125" hidden="1" customWidth="1"/>
    <col min="9" max="9" width="16.28515625" customWidth="1"/>
    <col min="10" max="10" width="15.28515625" hidden="1" customWidth="1"/>
    <col min="11" max="11" width="12.85546875" hidden="1" customWidth="1"/>
    <col min="12" max="12" width="13.28515625" hidden="1" customWidth="1"/>
    <col min="13" max="13" width="14.42578125" hidden="1" customWidth="1"/>
    <col min="14" max="14" width="13.140625" hidden="1" customWidth="1"/>
    <col min="15" max="15" width="12.7109375" customWidth="1"/>
    <col min="17" max="17" width="11.28515625" bestFit="1" customWidth="1"/>
  </cols>
  <sheetData>
    <row r="1" spans="1:17" x14ac:dyDescent="0.2">
      <c r="A1" s="102" t="s">
        <v>63</v>
      </c>
      <c r="O1" s="94">
        <f ca="1">TODAY()</f>
        <v>45723</v>
      </c>
    </row>
    <row r="2" spans="1:17" x14ac:dyDescent="0.2">
      <c r="A2" s="102" t="s">
        <v>203</v>
      </c>
      <c r="C2" s="119" t="s">
        <v>76</v>
      </c>
    </row>
    <row r="3" spans="1:17" x14ac:dyDescent="0.2">
      <c r="A3" s="285" t="s">
        <v>209</v>
      </c>
      <c r="C3" s="120" t="s">
        <v>77</v>
      </c>
    </row>
    <row r="4" spans="1:17" x14ac:dyDescent="0.2">
      <c r="A4" s="285" t="s">
        <v>192</v>
      </c>
      <c r="C4" s="121" t="s">
        <v>78</v>
      </c>
    </row>
    <row r="5" spans="1:17" x14ac:dyDescent="0.2">
      <c r="A5" s="285" t="s">
        <v>192</v>
      </c>
      <c r="C5" s="144" t="s">
        <v>88</v>
      </c>
    </row>
    <row r="6" spans="1:17" x14ac:dyDescent="0.2">
      <c r="A6" s="285" t="s">
        <v>212</v>
      </c>
    </row>
    <row r="8" spans="1:17" x14ac:dyDescent="0.2">
      <c r="A8" s="33"/>
      <c r="B8" s="23"/>
      <c r="C8" s="51"/>
      <c r="D8" s="51"/>
      <c r="E8" s="51"/>
      <c r="F8" s="51"/>
      <c r="G8" s="57"/>
      <c r="H8" s="57"/>
      <c r="I8" s="57"/>
      <c r="J8" s="57"/>
      <c r="K8" s="57"/>
      <c r="L8" s="57"/>
      <c r="M8" s="57"/>
      <c r="N8" s="57"/>
      <c r="O8" s="58"/>
    </row>
    <row r="9" spans="1:17" ht="13.5" thickBot="1" x14ac:dyDescent="0.25">
      <c r="A9" s="33"/>
      <c r="B9" s="23"/>
      <c r="C9" s="51"/>
      <c r="D9" s="51"/>
      <c r="E9" s="51"/>
      <c r="F9" s="51"/>
      <c r="G9" s="57"/>
      <c r="H9" s="57"/>
      <c r="I9" s="57"/>
      <c r="J9" s="57"/>
      <c r="K9" s="57"/>
      <c r="L9" s="57"/>
      <c r="M9" s="57"/>
      <c r="N9" s="57"/>
      <c r="O9" s="58"/>
    </row>
    <row r="10" spans="1:17" x14ac:dyDescent="0.2">
      <c r="A10" s="482"/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4"/>
    </row>
    <row r="11" spans="1:17" ht="15.75" x14ac:dyDescent="0.25">
      <c r="A11" s="485" t="s">
        <v>175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7"/>
    </row>
    <row r="12" spans="1:17" ht="22.5" x14ac:dyDescent="0.2">
      <c r="A12" s="480" t="s">
        <v>174</v>
      </c>
      <c r="B12" s="481"/>
      <c r="C12" s="211" t="s">
        <v>8</v>
      </c>
      <c r="D12" s="211" t="s">
        <v>10</v>
      </c>
      <c r="E12" s="211" t="s">
        <v>12</v>
      </c>
      <c r="F12" s="212"/>
      <c r="G12" s="220" t="s">
        <v>73</v>
      </c>
      <c r="H12" s="426" t="str">
        <f>+$G$13</f>
        <v xml:space="preserve">  WIOA ADULT</v>
      </c>
      <c r="I12" s="423" t="s">
        <v>73</v>
      </c>
      <c r="J12" s="426" t="str">
        <f>+$I$13</f>
        <v xml:space="preserve"> WIOA Adult Core Svcs</v>
      </c>
      <c r="K12" s="430" t="s">
        <v>73</v>
      </c>
      <c r="L12" s="426" t="str">
        <f>+$K$13</f>
        <v xml:space="preserve">  ENTER FUND SOURCE HERE</v>
      </c>
      <c r="M12" s="424" t="s">
        <v>73</v>
      </c>
      <c r="N12" s="194" t="str">
        <f>+$M$13</f>
        <v xml:space="preserve">  ENTER FUND SOURCE HERE</v>
      </c>
      <c r="O12" s="61"/>
    </row>
    <row r="13" spans="1:17" x14ac:dyDescent="0.2">
      <c r="A13" s="62"/>
      <c r="B13" s="11" t="s">
        <v>115</v>
      </c>
      <c r="C13" s="209" t="s">
        <v>9</v>
      </c>
      <c r="D13" s="209" t="s">
        <v>11</v>
      </c>
      <c r="E13" s="209" t="s">
        <v>13</v>
      </c>
      <c r="F13" s="210"/>
      <c r="G13" s="183" t="str">
        <f>RIGHT('BUDGET SUMMARY'!$A$2,LEN($A$2)-15)</f>
        <v xml:space="preserve">  WIOA ADULT</v>
      </c>
      <c r="H13" s="8" t="s">
        <v>61</v>
      </c>
      <c r="I13" s="429" t="str">
        <f>RIGHT('BUDGET SUMMARY'!$A$3,LEN($A$3)-15)</f>
        <v xml:space="preserve"> WIOA Adult Core Svcs</v>
      </c>
      <c r="J13" s="8" t="s">
        <v>61</v>
      </c>
      <c r="K13" s="431" t="str">
        <f>RIGHT('BUDGET SUMMARY'!$A$4,LEN($A$4)-15)</f>
        <v xml:space="preserve">  ENTER FUND SOURCE HERE</v>
      </c>
      <c r="L13" s="8" t="s">
        <v>61</v>
      </c>
      <c r="M13" s="432" t="str">
        <f>RIGHT('BUDGET SUMMARY'!$A$5,LEN($A$5)-15)</f>
        <v xml:space="preserve">  ENTER FUND SOURCE HERE</v>
      </c>
      <c r="N13" s="8" t="s">
        <v>61</v>
      </c>
      <c r="O13" s="63" t="s">
        <v>53</v>
      </c>
    </row>
    <row r="14" spans="1:17" x14ac:dyDescent="0.2">
      <c r="A14" s="108" t="s">
        <v>74</v>
      </c>
      <c r="B14" s="95"/>
      <c r="C14" s="209"/>
      <c r="D14" s="209"/>
      <c r="E14" s="209"/>
      <c r="F14" s="210"/>
      <c r="G14" s="337">
        <v>1</v>
      </c>
      <c r="H14" s="336"/>
      <c r="I14" s="337">
        <v>0</v>
      </c>
      <c r="J14" s="336"/>
      <c r="K14" s="337"/>
      <c r="L14" s="96"/>
      <c r="M14" s="337"/>
      <c r="N14" s="221"/>
      <c r="O14" s="63"/>
    </row>
    <row r="15" spans="1:17" x14ac:dyDescent="0.2">
      <c r="A15" s="64"/>
      <c r="B15" s="409" t="s">
        <v>204</v>
      </c>
      <c r="C15" s="217"/>
      <c r="D15" s="218"/>
      <c r="E15" s="218"/>
      <c r="F15" s="206"/>
      <c r="G15" s="402"/>
      <c r="H15" s="402"/>
      <c r="I15" s="402"/>
      <c r="J15" s="405"/>
      <c r="K15" s="402"/>
      <c r="L15" s="405"/>
      <c r="M15" s="402"/>
      <c r="N15" s="405"/>
      <c r="O15" s="407"/>
      <c r="Q15" s="14"/>
    </row>
    <row r="16" spans="1:17" x14ac:dyDescent="0.2">
      <c r="A16" s="64">
        <v>1</v>
      </c>
      <c r="B16" s="408" t="s">
        <v>206</v>
      </c>
      <c r="C16" s="217">
        <v>32</v>
      </c>
      <c r="D16" s="218">
        <v>8</v>
      </c>
      <c r="E16" s="218">
        <v>52</v>
      </c>
      <c r="F16" s="206"/>
      <c r="G16" s="207">
        <f t="shared" ref="G16:I31" si="0">ROUND($C16*$D16*$E16*$G$14,0)</f>
        <v>13312</v>
      </c>
      <c r="H16" s="207"/>
      <c r="I16" s="207">
        <f t="shared" ref="I16:I31" si="1">ROUND($C16*$D16*$E16*$I$14,0)</f>
        <v>0</v>
      </c>
      <c r="J16" s="222"/>
      <c r="K16" s="207">
        <f t="shared" ref="K16:K31" si="2">ROUND($C16*$D16*$E16*$K$14,0)</f>
        <v>0</v>
      </c>
      <c r="L16" s="222"/>
      <c r="M16" s="207">
        <f t="shared" ref="M16:M31" si="3">ROUND($C16*$D16*$E16*M$14,0)</f>
        <v>0</v>
      </c>
      <c r="N16" s="222"/>
      <c r="O16" s="205">
        <f t="shared" ref="O16:O29" si="4">SUM(G16:N16)</f>
        <v>13312</v>
      </c>
      <c r="Q16" s="14"/>
    </row>
    <row r="17" spans="1:17" x14ac:dyDescent="0.2">
      <c r="A17" s="64">
        <v>2</v>
      </c>
      <c r="B17" s="408" t="s">
        <v>207</v>
      </c>
      <c r="C17" s="217">
        <v>25</v>
      </c>
      <c r="D17" s="218">
        <v>2</v>
      </c>
      <c r="E17" s="218">
        <v>52</v>
      </c>
      <c r="F17" s="206"/>
      <c r="G17" s="207">
        <f t="shared" si="0"/>
        <v>2600</v>
      </c>
      <c r="H17" s="207"/>
      <c r="I17" s="207">
        <f t="shared" si="1"/>
        <v>0</v>
      </c>
      <c r="J17" s="222"/>
      <c r="K17" s="207">
        <f t="shared" si="2"/>
        <v>0</v>
      </c>
      <c r="L17" s="222"/>
      <c r="M17" s="207">
        <f t="shared" si="3"/>
        <v>0</v>
      </c>
      <c r="N17" s="222"/>
      <c r="O17" s="205">
        <f t="shared" si="4"/>
        <v>2600</v>
      </c>
      <c r="Q17" s="14"/>
    </row>
    <row r="18" spans="1:17" x14ac:dyDescent="0.2">
      <c r="A18" s="64">
        <v>3</v>
      </c>
      <c r="B18" s="408" t="s">
        <v>208</v>
      </c>
      <c r="C18" s="217">
        <v>22</v>
      </c>
      <c r="D18" s="218">
        <v>40</v>
      </c>
      <c r="E18" s="218">
        <v>52</v>
      </c>
      <c r="F18" s="206"/>
      <c r="G18" s="207">
        <f t="shared" si="0"/>
        <v>45760</v>
      </c>
      <c r="H18" s="207"/>
      <c r="I18" s="207">
        <f t="shared" si="1"/>
        <v>0</v>
      </c>
      <c r="J18" s="222"/>
      <c r="K18" s="207">
        <f t="shared" si="2"/>
        <v>0</v>
      </c>
      <c r="L18" s="222"/>
      <c r="M18" s="207">
        <f t="shared" si="3"/>
        <v>0</v>
      </c>
      <c r="N18" s="222"/>
      <c r="O18" s="205">
        <f t="shared" si="4"/>
        <v>45760</v>
      </c>
      <c r="Q18" s="14"/>
    </row>
    <row r="19" spans="1:17" x14ac:dyDescent="0.2">
      <c r="A19" s="64">
        <v>4</v>
      </c>
      <c r="B19" s="408" t="s">
        <v>210</v>
      </c>
      <c r="C19" s="217">
        <v>18</v>
      </c>
      <c r="D19" s="218">
        <v>40</v>
      </c>
      <c r="E19" s="218">
        <v>52</v>
      </c>
      <c r="F19" s="206"/>
      <c r="G19">
        <v>0</v>
      </c>
      <c r="H19" s="207"/>
      <c r="I19" s="207">
        <f t="shared" si="0"/>
        <v>37440</v>
      </c>
      <c r="J19" s="222"/>
      <c r="K19" s="207">
        <f t="shared" si="2"/>
        <v>0</v>
      </c>
      <c r="L19" s="222"/>
      <c r="M19" s="207">
        <f t="shared" si="3"/>
        <v>0</v>
      </c>
      <c r="N19" s="222"/>
      <c r="O19" s="205">
        <f>SUM(H19:N19)</f>
        <v>37440</v>
      </c>
      <c r="Q19" s="14"/>
    </row>
    <row r="20" spans="1:17" x14ac:dyDescent="0.2">
      <c r="A20" s="64">
        <v>5</v>
      </c>
      <c r="B20" s="408"/>
      <c r="C20" s="217"/>
      <c r="D20" s="218"/>
      <c r="E20" s="218"/>
      <c r="F20" s="206"/>
      <c r="G20" s="207">
        <f t="shared" si="0"/>
        <v>0</v>
      </c>
      <c r="H20" s="207"/>
      <c r="I20" s="207">
        <f t="shared" si="1"/>
        <v>0</v>
      </c>
      <c r="J20" s="222"/>
      <c r="K20" s="207">
        <f t="shared" si="2"/>
        <v>0</v>
      </c>
      <c r="L20" s="222"/>
      <c r="M20" s="207">
        <f t="shared" si="3"/>
        <v>0</v>
      </c>
      <c r="N20" s="222"/>
      <c r="O20" s="205">
        <f t="shared" si="4"/>
        <v>0</v>
      </c>
      <c r="Q20" s="14"/>
    </row>
    <row r="21" spans="1:17" x14ac:dyDescent="0.2">
      <c r="A21" s="64">
        <v>6</v>
      </c>
      <c r="B21" s="408"/>
      <c r="C21" s="217"/>
      <c r="D21" s="218"/>
      <c r="E21" s="218"/>
      <c r="F21" s="206"/>
      <c r="G21" s="207">
        <f t="shared" si="0"/>
        <v>0</v>
      </c>
      <c r="H21" s="207"/>
      <c r="I21" s="207">
        <f t="shared" si="1"/>
        <v>0</v>
      </c>
      <c r="J21" s="222"/>
      <c r="K21" s="207">
        <f t="shared" si="2"/>
        <v>0</v>
      </c>
      <c r="L21" s="222"/>
      <c r="M21" s="207">
        <f t="shared" si="3"/>
        <v>0</v>
      </c>
      <c r="N21" s="222"/>
      <c r="O21" s="205">
        <f t="shared" si="4"/>
        <v>0</v>
      </c>
      <c r="Q21" s="14"/>
    </row>
    <row r="22" spans="1:17" x14ac:dyDescent="0.2">
      <c r="A22" s="64">
        <v>7</v>
      </c>
      <c r="B22" s="408"/>
      <c r="C22" s="217"/>
      <c r="D22" s="218"/>
      <c r="E22" s="218"/>
      <c r="F22" s="206"/>
      <c r="G22" s="207">
        <f t="shared" si="0"/>
        <v>0</v>
      </c>
      <c r="H22" s="207"/>
      <c r="I22" s="207">
        <f t="shared" si="1"/>
        <v>0</v>
      </c>
      <c r="J22" s="222"/>
      <c r="K22" s="207">
        <f t="shared" si="2"/>
        <v>0</v>
      </c>
      <c r="L22" s="222"/>
      <c r="M22" s="207">
        <f t="shared" si="3"/>
        <v>0</v>
      </c>
      <c r="N22" s="222"/>
      <c r="O22" s="205">
        <f t="shared" si="4"/>
        <v>0</v>
      </c>
      <c r="Q22" s="14"/>
    </row>
    <row r="23" spans="1:17" x14ac:dyDescent="0.2">
      <c r="A23" s="64">
        <v>8</v>
      </c>
      <c r="B23" s="408"/>
      <c r="C23" s="217"/>
      <c r="D23" s="218"/>
      <c r="E23" s="218"/>
      <c r="F23" s="206"/>
      <c r="G23" s="207">
        <f t="shared" si="0"/>
        <v>0</v>
      </c>
      <c r="H23" s="207"/>
      <c r="I23" s="207">
        <f t="shared" si="1"/>
        <v>0</v>
      </c>
      <c r="J23" s="222"/>
      <c r="K23" s="207">
        <f t="shared" si="2"/>
        <v>0</v>
      </c>
      <c r="L23" s="222"/>
      <c r="M23" s="207">
        <f t="shared" si="3"/>
        <v>0</v>
      </c>
      <c r="N23" s="222"/>
      <c r="O23" s="205">
        <f t="shared" si="4"/>
        <v>0</v>
      </c>
      <c r="Q23" s="14"/>
    </row>
    <row r="24" spans="1:17" x14ac:dyDescent="0.2">
      <c r="A24" s="64">
        <v>9</v>
      </c>
      <c r="B24" s="408"/>
      <c r="C24" s="217"/>
      <c r="D24" s="218"/>
      <c r="E24" s="218"/>
      <c r="F24" s="206"/>
      <c r="G24" s="207">
        <f t="shared" si="0"/>
        <v>0</v>
      </c>
      <c r="H24" s="207"/>
      <c r="I24" s="207">
        <f t="shared" si="1"/>
        <v>0</v>
      </c>
      <c r="J24" s="222"/>
      <c r="K24" s="207">
        <f t="shared" si="2"/>
        <v>0</v>
      </c>
      <c r="L24" s="222"/>
      <c r="M24" s="207">
        <f t="shared" si="3"/>
        <v>0</v>
      </c>
      <c r="N24" s="222"/>
      <c r="O24" s="205">
        <f t="shared" si="4"/>
        <v>0</v>
      </c>
      <c r="Q24" s="14"/>
    </row>
    <row r="25" spans="1:17" x14ac:dyDescent="0.2">
      <c r="A25" s="64">
        <v>10</v>
      </c>
      <c r="B25" s="408"/>
      <c r="C25" s="217"/>
      <c r="D25" s="218"/>
      <c r="E25" s="218"/>
      <c r="F25" s="206"/>
      <c r="G25" s="207">
        <f t="shared" si="0"/>
        <v>0</v>
      </c>
      <c r="H25" s="207"/>
      <c r="I25" s="207">
        <f t="shared" si="1"/>
        <v>0</v>
      </c>
      <c r="J25" s="222"/>
      <c r="K25" s="207">
        <f t="shared" si="2"/>
        <v>0</v>
      </c>
      <c r="L25" s="222"/>
      <c r="M25" s="207">
        <f t="shared" si="3"/>
        <v>0</v>
      </c>
      <c r="N25" s="222"/>
      <c r="O25" s="205">
        <f t="shared" si="4"/>
        <v>0</v>
      </c>
      <c r="Q25" s="14"/>
    </row>
    <row r="26" spans="1:17" x14ac:dyDescent="0.2">
      <c r="A26" s="64">
        <v>11</v>
      </c>
      <c r="B26" s="408"/>
      <c r="C26" s="217"/>
      <c r="D26" s="218"/>
      <c r="E26" s="218"/>
      <c r="F26" s="206"/>
      <c r="G26" s="207">
        <f t="shared" si="0"/>
        <v>0</v>
      </c>
      <c r="H26" s="207"/>
      <c r="I26" s="207">
        <f t="shared" si="1"/>
        <v>0</v>
      </c>
      <c r="J26" s="222"/>
      <c r="K26" s="207">
        <f t="shared" si="2"/>
        <v>0</v>
      </c>
      <c r="L26" s="222"/>
      <c r="M26" s="207">
        <f t="shared" si="3"/>
        <v>0</v>
      </c>
      <c r="N26" s="222"/>
      <c r="O26" s="205">
        <f t="shared" si="4"/>
        <v>0</v>
      </c>
      <c r="Q26" s="14"/>
    </row>
    <row r="27" spans="1:17" x14ac:dyDescent="0.2">
      <c r="A27" s="64">
        <v>12</v>
      </c>
      <c r="B27" s="408"/>
      <c r="C27" s="217"/>
      <c r="D27" s="218"/>
      <c r="E27" s="218"/>
      <c r="F27" s="206"/>
      <c r="G27" s="207">
        <f t="shared" si="0"/>
        <v>0</v>
      </c>
      <c r="H27" s="207"/>
      <c r="I27" s="207">
        <f t="shared" si="1"/>
        <v>0</v>
      </c>
      <c r="J27" s="222"/>
      <c r="K27" s="207">
        <f t="shared" si="2"/>
        <v>0</v>
      </c>
      <c r="L27" s="222"/>
      <c r="M27" s="207">
        <f t="shared" si="3"/>
        <v>0</v>
      </c>
      <c r="N27" s="222"/>
      <c r="O27" s="205">
        <f t="shared" si="4"/>
        <v>0</v>
      </c>
      <c r="Q27" s="14"/>
    </row>
    <row r="28" spans="1:17" x14ac:dyDescent="0.2">
      <c r="A28" s="64">
        <v>13</v>
      </c>
      <c r="B28" s="13"/>
      <c r="C28" s="217"/>
      <c r="D28" s="218"/>
      <c r="E28" s="218"/>
      <c r="F28" s="206"/>
      <c r="G28" s="207">
        <f t="shared" si="0"/>
        <v>0</v>
      </c>
      <c r="H28" s="207"/>
      <c r="I28" s="207">
        <f t="shared" si="1"/>
        <v>0</v>
      </c>
      <c r="J28" s="222"/>
      <c r="K28" s="207">
        <f t="shared" si="2"/>
        <v>0</v>
      </c>
      <c r="L28" s="222"/>
      <c r="M28" s="207">
        <f t="shared" si="3"/>
        <v>0</v>
      </c>
      <c r="N28" s="222"/>
      <c r="O28" s="205">
        <f t="shared" si="4"/>
        <v>0</v>
      </c>
      <c r="Q28" s="15"/>
    </row>
    <row r="29" spans="1:17" x14ac:dyDescent="0.2">
      <c r="A29" s="64">
        <v>14</v>
      </c>
      <c r="B29" s="13"/>
      <c r="C29" s="217"/>
      <c r="D29" s="218"/>
      <c r="E29" s="218"/>
      <c r="F29" s="206"/>
      <c r="G29" s="207">
        <f t="shared" si="0"/>
        <v>0</v>
      </c>
      <c r="H29" s="207"/>
      <c r="I29" s="207">
        <f t="shared" si="1"/>
        <v>0</v>
      </c>
      <c r="J29" s="222"/>
      <c r="K29" s="207">
        <f t="shared" si="2"/>
        <v>0</v>
      </c>
      <c r="L29" s="222"/>
      <c r="M29" s="207">
        <f t="shared" si="3"/>
        <v>0</v>
      </c>
      <c r="N29" s="222"/>
      <c r="O29" s="205">
        <f t="shared" si="4"/>
        <v>0</v>
      </c>
      <c r="Q29" s="16"/>
    </row>
    <row r="30" spans="1:17" s="365" customFormat="1" x14ac:dyDescent="0.2">
      <c r="A30" s="64">
        <v>15</v>
      </c>
      <c r="B30" s="13"/>
      <c r="C30" s="217"/>
      <c r="D30" s="218"/>
      <c r="E30" s="218"/>
      <c r="F30" s="206"/>
      <c r="G30" s="207">
        <f t="shared" si="0"/>
        <v>0</v>
      </c>
      <c r="H30" s="207"/>
      <c r="I30" s="207">
        <f t="shared" si="1"/>
        <v>0</v>
      </c>
      <c r="J30" s="222"/>
      <c r="K30" s="207">
        <f t="shared" si="2"/>
        <v>0</v>
      </c>
      <c r="L30" s="222"/>
      <c r="M30" s="207">
        <f t="shared" si="3"/>
        <v>0</v>
      </c>
      <c r="N30" s="222"/>
      <c r="O30" s="205">
        <f t="shared" ref="O30:O31" si="5">SUM(G30:N30)</f>
        <v>0</v>
      </c>
      <c r="Q30" s="16"/>
    </row>
    <row r="31" spans="1:17" x14ac:dyDescent="0.2">
      <c r="A31" s="64">
        <v>16</v>
      </c>
      <c r="B31" s="13"/>
      <c r="C31" s="217"/>
      <c r="D31" s="218"/>
      <c r="E31" s="218"/>
      <c r="F31" s="206"/>
      <c r="G31" s="207">
        <f t="shared" si="0"/>
        <v>0</v>
      </c>
      <c r="H31" s="207"/>
      <c r="I31" s="207">
        <f t="shared" si="1"/>
        <v>0</v>
      </c>
      <c r="J31" s="222"/>
      <c r="K31" s="207">
        <f t="shared" si="2"/>
        <v>0</v>
      </c>
      <c r="L31" s="222"/>
      <c r="M31" s="207">
        <f t="shared" si="3"/>
        <v>0</v>
      </c>
      <c r="N31" s="222"/>
      <c r="O31" s="205">
        <f t="shared" si="5"/>
        <v>0</v>
      </c>
      <c r="Q31" s="16"/>
    </row>
    <row r="32" spans="1:17" x14ac:dyDescent="0.2">
      <c r="A32" s="88" t="s">
        <v>66</v>
      </c>
      <c r="B32" s="13"/>
      <c r="C32" s="206"/>
      <c r="D32" s="206"/>
      <c r="E32" s="206"/>
      <c r="F32" s="206"/>
      <c r="G32" s="207">
        <f t="shared" ref="G32:O32" si="6">SUM(G15:G31)</f>
        <v>61672</v>
      </c>
      <c r="H32" s="207">
        <f t="shared" si="6"/>
        <v>0</v>
      </c>
      <c r="I32" s="207">
        <f t="shared" si="6"/>
        <v>37440</v>
      </c>
      <c r="J32" s="207">
        <f t="shared" si="6"/>
        <v>0</v>
      </c>
      <c r="K32" s="207">
        <f t="shared" si="6"/>
        <v>0</v>
      </c>
      <c r="L32" s="207">
        <f t="shared" si="6"/>
        <v>0</v>
      </c>
      <c r="M32" s="207">
        <f t="shared" si="6"/>
        <v>0</v>
      </c>
      <c r="N32" s="207">
        <f t="shared" si="6"/>
        <v>0</v>
      </c>
      <c r="O32" s="216">
        <f t="shared" si="6"/>
        <v>99112</v>
      </c>
    </row>
    <row r="33" spans="1:17" x14ac:dyDescent="0.2">
      <c r="A33" s="66"/>
      <c r="B33" s="12"/>
      <c r="C33" s="214"/>
      <c r="D33" s="214"/>
      <c r="E33" s="214"/>
      <c r="F33" s="214"/>
      <c r="G33" s="12"/>
      <c r="H33" s="12"/>
      <c r="I33" s="12"/>
      <c r="J33" s="12"/>
      <c r="K33" s="12"/>
      <c r="L33" s="12"/>
      <c r="M33" s="12"/>
      <c r="N33" s="12"/>
      <c r="O33" s="67"/>
    </row>
    <row r="34" spans="1:17" ht="15" x14ac:dyDescent="0.25">
      <c r="A34" s="60" t="s">
        <v>176</v>
      </c>
      <c r="B34" s="10"/>
      <c r="C34" s="213"/>
      <c r="D34" s="213"/>
      <c r="E34" s="211"/>
      <c r="F34" s="212"/>
      <c r="G34" s="220" t="s">
        <v>73</v>
      </c>
      <c r="H34" s="425" t="str">
        <f>+$G$13</f>
        <v xml:space="preserve">  WIOA ADULT</v>
      </c>
      <c r="I34" s="428" t="s">
        <v>73</v>
      </c>
      <c r="J34" s="425" t="str">
        <f>+$I$13</f>
        <v xml:space="preserve"> WIOA Adult Core Svcs</v>
      </c>
      <c r="K34" s="430" t="s">
        <v>73</v>
      </c>
      <c r="L34" s="425" t="str">
        <f>+$K$13</f>
        <v xml:space="preserve">  ENTER FUND SOURCE HERE</v>
      </c>
      <c r="M34" s="424" t="s">
        <v>73</v>
      </c>
      <c r="N34" s="139" t="str">
        <f>+$M$13</f>
        <v xml:space="preserve">  ENTER FUND SOURCE HERE</v>
      </c>
      <c r="O34" s="61"/>
    </row>
    <row r="35" spans="1:17" x14ac:dyDescent="0.2">
      <c r="A35" s="62"/>
      <c r="B35" s="11"/>
      <c r="C35" s="210" t="s">
        <v>16</v>
      </c>
      <c r="D35" s="210" t="s">
        <v>15</v>
      </c>
      <c r="E35" s="209"/>
      <c r="F35" s="210"/>
      <c r="G35" s="183" t="str">
        <f>RIGHT('BUDGET SUMMARY'!$A$2,LEN($A$2)-15)</f>
        <v xml:space="preserve">  WIOA ADULT</v>
      </c>
      <c r="H35" s="8" t="s">
        <v>61</v>
      </c>
      <c r="I35" s="429" t="str">
        <f>RIGHT('BUDGET SUMMARY'!$A$3,LEN($A$3)-15)</f>
        <v xml:space="preserve"> WIOA Adult Core Svcs</v>
      </c>
      <c r="J35" s="8" t="s">
        <v>61</v>
      </c>
      <c r="K35" s="431" t="str">
        <f>RIGHT('BUDGET SUMMARY'!$A$4,LEN($A$4)-15)</f>
        <v xml:space="preserve">  ENTER FUND SOURCE HERE</v>
      </c>
      <c r="L35" s="8" t="s">
        <v>61</v>
      </c>
      <c r="M35" s="432" t="str">
        <f>RIGHT('BUDGET SUMMARY'!$A$5,LEN($A$5)-15)</f>
        <v xml:space="preserve">  ENTER FUND SOURCE HERE</v>
      </c>
      <c r="N35" s="8" t="s">
        <v>61</v>
      </c>
      <c r="O35" s="63" t="s">
        <v>53</v>
      </c>
    </row>
    <row r="36" spans="1:17" x14ac:dyDescent="0.2">
      <c r="A36" s="108" t="s">
        <v>74</v>
      </c>
      <c r="B36" s="95"/>
      <c r="C36" s="209"/>
      <c r="D36" s="209"/>
      <c r="E36" s="209"/>
      <c r="F36" s="210"/>
      <c r="G36" s="337">
        <v>1</v>
      </c>
      <c r="H36" s="336"/>
      <c r="I36" s="337"/>
      <c r="J36" s="336"/>
      <c r="K36" s="337"/>
      <c r="L36" s="96"/>
      <c r="M36" s="337"/>
      <c r="N36" s="221"/>
      <c r="O36" s="63"/>
    </row>
    <row r="37" spans="1:17" x14ac:dyDescent="0.2">
      <c r="A37" s="74">
        <v>1</v>
      </c>
      <c r="B37" s="284" t="s">
        <v>205</v>
      </c>
      <c r="C37" s="218">
        <v>145000</v>
      </c>
      <c r="D37" s="479">
        <v>0.45</v>
      </c>
      <c r="E37" s="206"/>
      <c r="F37" s="206"/>
      <c r="G37" s="207">
        <f t="shared" ref="G37:G42" si="7">ROUND($C37*$D37*$G$36,0)</f>
        <v>65250</v>
      </c>
      <c r="H37" s="207"/>
      <c r="I37" s="207">
        <f t="shared" ref="I37:I42" si="8">ROUND($C37*$D37*$I$36,0)</f>
        <v>0</v>
      </c>
      <c r="J37" s="222"/>
      <c r="K37" s="207">
        <f t="shared" ref="K37:K42" si="9">ROUND($C37*$D37*$K$36,0)</f>
        <v>0</v>
      </c>
      <c r="L37" s="222"/>
      <c r="M37" s="207">
        <f t="shared" ref="M37:M42" si="10">ROUND($C37*$D37*$M$36,0)</f>
        <v>0</v>
      </c>
      <c r="N37" s="222"/>
      <c r="O37" s="205">
        <f t="shared" ref="O37:O42" si="11">SUM(G37:N37)</f>
        <v>65250</v>
      </c>
    </row>
    <row r="38" spans="1:17" x14ac:dyDescent="0.2">
      <c r="A38" s="64">
        <v>2</v>
      </c>
      <c r="B38" s="13"/>
      <c r="C38" s="217"/>
      <c r="D38" s="219"/>
      <c r="E38" s="208"/>
      <c r="F38" s="206"/>
      <c r="G38" s="207">
        <f t="shared" si="7"/>
        <v>0</v>
      </c>
      <c r="H38" s="207"/>
      <c r="I38" s="207">
        <f t="shared" si="8"/>
        <v>0</v>
      </c>
      <c r="J38" s="222"/>
      <c r="K38" s="207">
        <f t="shared" si="9"/>
        <v>0</v>
      </c>
      <c r="L38" s="222"/>
      <c r="M38" s="207">
        <f t="shared" si="10"/>
        <v>0</v>
      </c>
      <c r="N38" s="222"/>
      <c r="O38" s="205">
        <f t="shared" si="11"/>
        <v>0</v>
      </c>
      <c r="P38" s="21"/>
    </row>
    <row r="39" spans="1:17" x14ac:dyDescent="0.2">
      <c r="A39" s="64">
        <v>3</v>
      </c>
      <c r="B39" s="13"/>
      <c r="C39" s="217"/>
      <c r="D39" s="219"/>
      <c r="E39" s="206"/>
      <c r="F39" s="206"/>
      <c r="G39" s="207">
        <f t="shared" si="7"/>
        <v>0</v>
      </c>
      <c r="H39" s="207"/>
      <c r="I39" s="207">
        <f t="shared" si="8"/>
        <v>0</v>
      </c>
      <c r="J39" s="222"/>
      <c r="K39" s="207">
        <f t="shared" si="9"/>
        <v>0</v>
      </c>
      <c r="L39" s="222"/>
      <c r="M39" s="207">
        <f t="shared" si="10"/>
        <v>0</v>
      </c>
      <c r="N39" s="222"/>
      <c r="O39" s="205">
        <f t="shared" si="11"/>
        <v>0</v>
      </c>
    </row>
    <row r="40" spans="1:17" x14ac:dyDescent="0.2">
      <c r="A40" s="64">
        <v>4</v>
      </c>
      <c r="B40" s="13"/>
      <c r="C40" s="217"/>
      <c r="D40" s="219"/>
      <c r="E40" s="206"/>
      <c r="F40" s="206"/>
      <c r="G40" s="207">
        <f t="shared" si="7"/>
        <v>0</v>
      </c>
      <c r="H40" s="207"/>
      <c r="I40" s="207">
        <f t="shared" si="8"/>
        <v>0</v>
      </c>
      <c r="J40" s="222"/>
      <c r="K40" s="207">
        <f t="shared" si="9"/>
        <v>0</v>
      </c>
      <c r="L40" s="222"/>
      <c r="M40" s="207">
        <f t="shared" si="10"/>
        <v>0</v>
      </c>
      <c r="N40" s="222"/>
      <c r="O40" s="205">
        <f t="shared" si="11"/>
        <v>0</v>
      </c>
    </row>
    <row r="41" spans="1:17" x14ac:dyDescent="0.2">
      <c r="A41" s="64">
        <v>5</v>
      </c>
      <c r="B41" s="13"/>
      <c r="C41" s="217"/>
      <c r="D41" s="219"/>
      <c r="E41" s="206"/>
      <c r="F41" s="206"/>
      <c r="G41" s="207">
        <f t="shared" si="7"/>
        <v>0</v>
      </c>
      <c r="H41" s="207"/>
      <c r="I41" s="207">
        <f t="shared" si="8"/>
        <v>0</v>
      </c>
      <c r="J41" s="222"/>
      <c r="K41" s="207">
        <f t="shared" si="9"/>
        <v>0</v>
      </c>
      <c r="L41" s="222"/>
      <c r="M41" s="207">
        <f t="shared" si="10"/>
        <v>0</v>
      </c>
      <c r="N41" s="222"/>
      <c r="O41" s="205">
        <f t="shared" si="11"/>
        <v>0</v>
      </c>
    </row>
    <row r="42" spans="1:17" x14ac:dyDescent="0.2">
      <c r="A42" s="64">
        <v>6</v>
      </c>
      <c r="B42" s="13"/>
      <c r="C42" s="217"/>
      <c r="D42" s="219"/>
      <c r="E42" s="206"/>
      <c r="F42" s="206"/>
      <c r="G42" s="207">
        <f t="shared" si="7"/>
        <v>0</v>
      </c>
      <c r="H42" s="207"/>
      <c r="I42" s="207">
        <f t="shared" si="8"/>
        <v>0</v>
      </c>
      <c r="J42" s="222"/>
      <c r="K42" s="207">
        <f t="shared" si="9"/>
        <v>0</v>
      </c>
      <c r="L42" s="222"/>
      <c r="M42" s="207">
        <f t="shared" si="10"/>
        <v>0</v>
      </c>
      <c r="N42" s="222"/>
      <c r="O42" s="205">
        <f t="shared" si="11"/>
        <v>0</v>
      </c>
    </row>
    <row r="43" spans="1:17" x14ac:dyDescent="0.2">
      <c r="A43" s="88" t="s">
        <v>66</v>
      </c>
      <c r="B43" s="13"/>
      <c r="C43" s="207">
        <f>SUM(C37:C42)</f>
        <v>145000</v>
      </c>
      <c r="D43" s="206"/>
      <c r="E43" s="206"/>
      <c r="F43" s="206"/>
      <c r="G43" s="207">
        <f t="shared" ref="G43:O43" si="12">SUM(G37:G42)</f>
        <v>65250</v>
      </c>
      <c r="H43" s="207">
        <f t="shared" si="12"/>
        <v>0</v>
      </c>
      <c r="I43" s="207">
        <f t="shared" si="12"/>
        <v>0</v>
      </c>
      <c r="J43" s="207">
        <f t="shared" si="12"/>
        <v>0</v>
      </c>
      <c r="K43" s="207">
        <f t="shared" si="12"/>
        <v>0</v>
      </c>
      <c r="L43" s="207">
        <f t="shared" si="12"/>
        <v>0</v>
      </c>
      <c r="M43" s="207">
        <f t="shared" si="12"/>
        <v>0</v>
      </c>
      <c r="N43" s="207">
        <f t="shared" si="12"/>
        <v>0</v>
      </c>
      <c r="O43" s="216">
        <f t="shared" si="12"/>
        <v>65250</v>
      </c>
      <c r="Q43" s="147"/>
    </row>
    <row r="44" spans="1:17" x14ac:dyDescent="0.2">
      <c r="A44" s="198"/>
      <c r="B44" s="12"/>
      <c r="C44" s="214"/>
      <c r="D44" s="214"/>
      <c r="E44" s="214"/>
      <c r="F44" s="214"/>
      <c r="G44" s="215"/>
      <c r="H44" s="215"/>
      <c r="I44" s="215"/>
      <c r="J44" s="215"/>
      <c r="K44" s="215"/>
      <c r="L44" s="215"/>
      <c r="M44" s="215"/>
      <c r="N44" s="215"/>
      <c r="O44" s="223"/>
      <c r="Q44" s="147"/>
    </row>
    <row r="45" spans="1:17" x14ac:dyDescent="0.2">
      <c r="A45" s="480" t="s">
        <v>177</v>
      </c>
      <c r="B45" s="481"/>
      <c r="C45" s="225" t="s">
        <v>24</v>
      </c>
      <c r="D45" s="225" t="s">
        <v>25</v>
      </c>
      <c r="E45" s="225" t="s">
        <v>29</v>
      </c>
      <c r="F45" s="212"/>
      <c r="G45" s="220" t="s">
        <v>73</v>
      </c>
      <c r="H45" s="425" t="str">
        <f>+$G$13</f>
        <v xml:space="preserve">  WIOA ADULT</v>
      </c>
      <c r="I45" s="428" t="s">
        <v>73</v>
      </c>
      <c r="J45" s="425" t="str">
        <f>+$I$13</f>
        <v xml:space="preserve"> WIOA Adult Core Svcs</v>
      </c>
      <c r="K45" s="430" t="s">
        <v>73</v>
      </c>
      <c r="L45" s="425" t="str">
        <f>+$K$13</f>
        <v xml:space="preserve">  ENTER FUND SOURCE HERE</v>
      </c>
      <c r="M45" s="424" t="s">
        <v>73</v>
      </c>
      <c r="N45" s="139" t="str">
        <f>+$M$13</f>
        <v xml:space="preserve">  ENTER FUND SOURCE HERE</v>
      </c>
      <c r="O45" s="61"/>
    </row>
    <row r="46" spans="1:17" x14ac:dyDescent="0.2">
      <c r="A46" s="62"/>
      <c r="B46" s="11"/>
      <c r="C46" s="224" t="s">
        <v>28</v>
      </c>
      <c r="D46" s="224" t="s">
        <v>26</v>
      </c>
      <c r="E46" s="224" t="s">
        <v>14</v>
      </c>
      <c r="F46" s="210"/>
      <c r="G46" s="183" t="str">
        <f>RIGHT('BUDGET SUMMARY'!$A$2,LEN($A$2)-15)</f>
        <v xml:space="preserve">  WIOA ADULT</v>
      </c>
      <c r="H46" s="8" t="s">
        <v>61</v>
      </c>
      <c r="I46" s="429" t="str">
        <f>RIGHT('BUDGET SUMMARY'!$A$3,LEN($A$3)-15)</f>
        <v xml:space="preserve"> WIOA Adult Core Svcs</v>
      </c>
      <c r="J46" s="8" t="s">
        <v>61</v>
      </c>
      <c r="K46" s="431" t="str">
        <f>RIGHT('BUDGET SUMMARY'!$A$4,LEN($A$4)-15)</f>
        <v xml:space="preserve">  ENTER FUND SOURCE HERE</v>
      </c>
      <c r="L46" s="8" t="s">
        <v>61</v>
      </c>
      <c r="M46" s="432" t="str">
        <f>RIGHT('BUDGET SUMMARY'!$A$5,LEN($A$5)-15)</f>
        <v xml:space="preserve">  ENTER FUND SOURCE HERE</v>
      </c>
      <c r="N46" s="8" t="s">
        <v>61</v>
      </c>
      <c r="O46" s="63" t="s">
        <v>53</v>
      </c>
    </row>
    <row r="47" spans="1:17" x14ac:dyDescent="0.2">
      <c r="A47" s="108" t="s">
        <v>74</v>
      </c>
      <c r="B47" s="95"/>
      <c r="C47" s="209"/>
      <c r="D47" s="209"/>
      <c r="E47" s="209"/>
      <c r="F47" s="210"/>
      <c r="G47" s="337">
        <v>1</v>
      </c>
      <c r="H47" s="336"/>
      <c r="I47" s="337"/>
      <c r="J47" s="336"/>
      <c r="K47" s="337"/>
      <c r="L47" s="96"/>
      <c r="M47" s="337"/>
      <c r="N47" s="221"/>
      <c r="O47" s="63"/>
    </row>
    <row r="48" spans="1:17" x14ac:dyDescent="0.2">
      <c r="A48" s="228">
        <v>1</v>
      </c>
      <c r="B48" s="227" t="s">
        <v>138</v>
      </c>
      <c r="C48" s="217">
        <v>50</v>
      </c>
      <c r="D48" s="218">
        <v>4</v>
      </c>
      <c r="E48" s="218">
        <v>12</v>
      </c>
      <c r="F48" s="206"/>
      <c r="G48" s="207">
        <f t="shared" ref="G48:G57" si="13">ROUND($C48*$D48*$E48*$G$47,0)</f>
        <v>2400</v>
      </c>
      <c r="H48" s="207"/>
      <c r="I48" s="207">
        <f t="shared" ref="I48:I57" si="14">ROUND($C48*$D48*$E48*$I$47,0)</f>
        <v>0</v>
      </c>
      <c r="J48" s="222"/>
      <c r="K48" s="207">
        <f t="shared" ref="K48:K57" si="15">ROUND($C48*$D48*$E48*$K$47,0)</f>
        <v>0</v>
      </c>
      <c r="L48" s="222"/>
      <c r="M48" s="207">
        <f t="shared" ref="M48:M57" si="16">ROUND($C48*$D48*$E48*$M$47,0)</f>
        <v>0</v>
      </c>
      <c r="N48" s="222"/>
      <c r="O48" s="205">
        <f>SUM(G48:N48)</f>
        <v>2400</v>
      </c>
      <c r="Q48" s="14"/>
    </row>
    <row r="49" spans="1:17" x14ac:dyDescent="0.2">
      <c r="A49" s="228">
        <v>2</v>
      </c>
      <c r="B49" s="227" t="s">
        <v>138</v>
      </c>
      <c r="C49" s="217"/>
      <c r="D49" s="218"/>
      <c r="E49" s="218"/>
      <c r="F49" s="206"/>
      <c r="G49" s="207">
        <f t="shared" si="13"/>
        <v>0</v>
      </c>
      <c r="H49" s="207"/>
      <c r="I49" s="207">
        <f t="shared" si="14"/>
        <v>0</v>
      </c>
      <c r="J49" s="222"/>
      <c r="K49" s="207">
        <f t="shared" si="15"/>
        <v>0</v>
      </c>
      <c r="L49" s="222"/>
      <c r="M49" s="207">
        <f t="shared" si="16"/>
        <v>0</v>
      </c>
      <c r="N49" s="222"/>
      <c r="O49" s="205">
        <f>SUM(G49:N49)</f>
        <v>0</v>
      </c>
      <c r="Q49" s="14"/>
    </row>
    <row r="50" spans="1:17" x14ac:dyDescent="0.2">
      <c r="A50" s="228">
        <v>3</v>
      </c>
      <c r="B50" s="227" t="s">
        <v>117</v>
      </c>
      <c r="C50" s="217"/>
      <c r="D50" s="218"/>
      <c r="E50" s="218"/>
      <c r="F50" s="206"/>
      <c r="G50" s="207">
        <f t="shared" si="13"/>
        <v>0</v>
      </c>
      <c r="H50" s="207"/>
      <c r="I50" s="207">
        <f t="shared" si="14"/>
        <v>0</v>
      </c>
      <c r="J50" s="222"/>
      <c r="K50" s="207">
        <f t="shared" si="15"/>
        <v>0</v>
      </c>
      <c r="L50" s="222"/>
      <c r="M50" s="207">
        <f t="shared" si="16"/>
        <v>0</v>
      </c>
      <c r="N50" s="222"/>
      <c r="O50" s="205">
        <f>SUM(G50:N50)</f>
        <v>0</v>
      </c>
      <c r="Q50" s="14"/>
    </row>
    <row r="51" spans="1:17" x14ac:dyDescent="0.2">
      <c r="A51" s="228">
        <v>4</v>
      </c>
      <c r="B51" s="227" t="s">
        <v>118</v>
      </c>
      <c r="C51" s="217"/>
      <c r="D51" s="218"/>
      <c r="E51" s="218"/>
      <c r="F51" s="206"/>
      <c r="G51" s="207">
        <f t="shared" si="13"/>
        <v>0</v>
      </c>
      <c r="H51" s="207"/>
      <c r="I51" s="207">
        <f t="shared" si="14"/>
        <v>0</v>
      </c>
      <c r="J51" s="222"/>
      <c r="K51" s="207">
        <f t="shared" si="15"/>
        <v>0</v>
      </c>
      <c r="L51" s="222"/>
      <c r="M51" s="207">
        <f t="shared" si="16"/>
        <v>0</v>
      </c>
      <c r="N51" s="222"/>
      <c r="O51" s="205">
        <f t="shared" ref="O51:O57" si="17">SUM(G51:N51)</f>
        <v>0</v>
      </c>
      <c r="Q51" s="14"/>
    </row>
    <row r="52" spans="1:17" x14ac:dyDescent="0.2">
      <c r="A52" s="228">
        <v>5</v>
      </c>
      <c r="B52" s="229" t="s">
        <v>119</v>
      </c>
      <c r="C52" s="217"/>
      <c r="D52" s="218"/>
      <c r="E52" s="218"/>
      <c r="F52" s="206"/>
      <c r="G52" s="207">
        <f t="shared" si="13"/>
        <v>0</v>
      </c>
      <c r="H52" s="207"/>
      <c r="I52" s="207">
        <f t="shared" si="14"/>
        <v>0</v>
      </c>
      <c r="J52" s="222"/>
      <c r="K52" s="207">
        <f t="shared" si="15"/>
        <v>0</v>
      </c>
      <c r="L52" s="222"/>
      <c r="M52" s="207">
        <f t="shared" si="16"/>
        <v>0</v>
      </c>
      <c r="N52" s="222"/>
      <c r="O52" s="205">
        <f t="shared" si="17"/>
        <v>0</v>
      </c>
      <c r="Q52" s="15"/>
    </row>
    <row r="53" spans="1:17" x14ac:dyDescent="0.2">
      <c r="A53" s="540">
        <v>6</v>
      </c>
      <c r="B53" s="227" t="s">
        <v>120</v>
      </c>
      <c r="C53" s="551"/>
      <c r="D53" s="552"/>
      <c r="E53" s="552"/>
      <c r="F53" s="541"/>
      <c r="G53" s="542">
        <f t="shared" si="13"/>
        <v>0</v>
      </c>
      <c r="H53" s="542"/>
      <c r="I53" s="542">
        <f t="shared" si="14"/>
        <v>0</v>
      </c>
      <c r="J53" s="543"/>
      <c r="K53" s="542">
        <f t="shared" si="15"/>
        <v>0</v>
      </c>
      <c r="L53" s="543"/>
      <c r="M53" s="542">
        <f t="shared" si="16"/>
        <v>0</v>
      </c>
      <c r="N53" s="543"/>
      <c r="O53" s="544">
        <f t="shared" si="17"/>
        <v>0</v>
      </c>
      <c r="Q53" s="15"/>
    </row>
    <row r="54" spans="1:17" x14ac:dyDescent="0.2">
      <c r="A54" s="545">
        <v>7</v>
      </c>
      <c r="B54" s="546" t="s">
        <v>211</v>
      </c>
      <c r="C54" s="553">
        <v>333</v>
      </c>
      <c r="D54" s="554">
        <v>4</v>
      </c>
      <c r="E54" s="554">
        <v>12</v>
      </c>
      <c r="F54" s="547"/>
      <c r="G54" s="548">
        <f>ROUND($C54*$D54*$E54,0)</f>
        <v>15984</v>
      </c>
      <c r="H54" s="548"/>
      <c r="I54" s="548">
        <f>ROUND($C54*$D54*$E54,0)</f>
        <v>15984</v>
      </c>
      <c r="J54" s="549"/>
      <c r="K54" s="548">
        <f t="shared" ref="K54" si="18">ROUND($C54*$D54*$E54*$K$56,0)</f>
        <v>0</v>
      </c>
      <c r="L54" s="549"/>
      <c r="M54" s="548">
        <f t="shared" ref="M54" si="19">ROUND($C54*$D54*$E54*$M$56,0)</f>
        <v>0</v>
      </c>
      <c r="N54" s="549"/>
      <c r="O54" s="550">
        <f t="shared" si="17"/>
        <v>31968</v>
      </c>
      <c r="Q54" s="16"/>
    </row>
    <row r="55" spans="1:17" x14ac:dyDescent="0.2">
      <c r="A55" s="228">
        <v>8</v>
      </c>
      <c r="B55" s="226" t="s">
        <v>121</v>
      </c>
      <c r="C55" s="217">
        <v>650</v>
      </c>
      <c r="D55" s="218">
        <v>4</v>
      </c>
      <c r="E55" s="218">
        <v>1</v>
      </c>
      <c r="F55" s="206"/>
      <c r="G55" s="207">
        <f t="shared" si="13"/>
        <v>2600</v>
      </c>
      <c r="H55" s="207"/>
      <c r="I55" s="207">
        <f t="shared" si="14"/>
        <v>0</v>
      </c>
      <c r="J55" s="222"/>
      <c r="K55" s="207">
        <f t="shared" si="15"/>
        <v>0</v>
      </c>
      <c r="L55" s="222"/>
      <c r="M55" s="207">
        <f t="shared" si="16"/>
        <v>0</v>
      </c>
      <c r="N55" s="222"/>
      <c r="O55" s="205">
        <f t="shared" si="17"/>
        <v>2600</v>
      </c>
      <c r="Q55" s="16"/>
    </row>
    <row r="56" spans="1:17" x14ac:dyDescent="0.2">
      <c r="A56" s="228">
        <v>9</v>
      </c>
      <c r="B56" s="284" t="s">
        <v>140</v>
      </c>
      <c r="C56" s="217"/>
      <c r="D56" s="218"/>
      <c r="E56" s="218"/>
      <c r="F56" s="206"/>
      <c r="G56" s="207">
        <f t="shared" si="13"/>
        <v>0</v>
      </c>
      <c r="H56" s="207"/>
      <c r="I56" s="207">
        <f t="shared" si="14"/>
        <v>0</v>
      </c>
      <c r="J56" s="222"/>
      <c r="K56" s="207">
        <f t="shared" si="15"/>
        <v>0</v>
      </c>
      <c r="L56" s="222"/>
      <c r="M56" s="207">
        <f t="shared" si="16"/>
        <v>0</v>
      </c>
      <c r="N56" s="222"/>
      <c r="O56" s="205">
        <f t="shared" si="17"/>
        <v>0</v>
      </c>
      <c r="Q56" s="16"/>
    </row>
    <row r="57" spans="1:17" x14ac:dyDescent="0.2">
      <c r="A57" s="228">
        <v>10</v>
      </c>
      <c r="B57" s="335" t="s">
        <v>150</v>
      </c>
      <c r="C57" s="217"/>
      <c r="D57" s="218"/>
      <c r="E57" s="218"/>
      <c r="F57" s="206"/>
      <c r="G57" s="207">
        <f t="shared" si="13"/>
        <v>0</v>
      </c>
      <c r="H57" s="207"/>
      <c r="I57" s="207">
        <f t="shared" si="14"/>
        <v>0</v>
      </c>
      <c r="J57" s="222"/>
      <c r="K57" s="207">
        <f t="shared" si="15"/>
        <v>0</v>
      </c>
      <c r="L57" s="222"/>
      <c r="M57" s="207">
        <f t="shared" si="16"/>
        <v>0</v>
      </c>
      <c r="N57" s="222"/>
      <c r="O57" s="205">
        <f t="shared" si="17"/>
        <v>0</v>
      </c>
    </row>
    <row r="58" spans="1:17" x14ac:dyDescent="0.2">
      <c r="A58" s="88" t="s">
        <v>66</v>
      </c>
      <c r="B58" s="13"/>
      <c r="C58" s="206">
        <f>SUM(C48:C57)</f>
        <v>1033</v>
      </c>
      <c r="D58" s="206"/>
      <c r="E58" s="206"/>
      <c r="F58" s="206"/>
      <c r="G58" s="207">
        <f>SUM(G48:G57)</f>
        <v>20984</v>
      </c>
      <c r="H58" s="207">
        <f>SUM(H48:H57)</f>
        <v>0</v>
      </c>
      <c r="I58" s="207">
        <f>SUM(I48:I57)</f>
        <v>15984</v>
      </c>
      <c r="J58" s="207">
        <f>SUM(J48:J57)</f>
        <v>0</v>
      </c>
      <c r="K58" s="207">
        <f>SUM(K48:K57)</f>
        <v>0</v>
      </c>
      <c r="L58" s="207">
        <f>SUM(L48:L57)</f>
        <v>0</v>
      </c>
      <c r="M58" s="207">
        <f>SUM(M48:M57)</f>
        <v>0</v>
      </c>
      <c r="N58" s="207">
        <f>SUM(N48:N57)</f>
        <v>0</v>
      </c>
      <c r="O58" s="216">
        <f>SUM(O48:O57)</f>
        <v>36968</v>
      </c>
    </row>
    <row r="59" spans="1:17" ht="15" x14ac:dyDescent="0.25">
      <c r="A59" s="204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1"/>
    </row>
    <row r="60" spans="1:17" s="323" customFormat="1" x14ac:dyDescent="0.2">
      <c r="A60" s="480" t="s">
        <v>123</v>
      </c>
      <c r="B60" s="481"/>
      <c r="C60" s="48" t="s">
        <v>30</v>
      </c>
      <c r="D60" s="48" t="s">
        <v>24</v>
      </c>
      <c r="E60" s="48"/>
      <c r="F60" s="49"/>
      <c r="G60" s="220" t="s">
        <v>73</v>
      </c>
      <c r="H60" s="425" t="str">
        <f>+$G$13</f>
        <v xml:space="preserve">  WIOA ADULT</v>
      </c>
      <c r="I60" s="428" t="s">
        <v>73</v>
      </c>
      <c r="J60" s="425" t="str">
        <f>+$I$13</f>
        <v xml:space="preserve"> WIOA Adult Core Svcs</v>
      </c>
      <c r="K60" s="430" t="s">
        <v>73</v>
      </c>
      <c r="L60" s="425" t="str">
        <f>+$K$13</f>
        <v xml:space="preserve">  ENTER FUND SOURCE HERE</v>
      </c>
      <c r="M60" s="424" t="s">
        <v>73</v>
      </c>
      <c r="N60" s="139" t="str">
        <f>+$M$13</f>
        <v xml:space="preserve">  ENTER FUND SOURCE HERE</v>
      </c>
      <c r="O60" s="61"/>
    </row>
    <row r="61" spans="1:17" x14ac:dyDescent="0.2">
      <c r="A61" s="314"/>
      <c r="B61" s="324"/>
      <c r="C61" s="325" t="s">
        <v>31</v>
      </c>
      <c r="D61" s="325" t="s">
        <v>32</v>
      </c>
      <c r="E61" s="325"/>
      <c r="F61" s="315"/>
      <c r="G61" s="183" t="str">
        <f>RIGHT('BUDGET SUMMARY'!$A$2,LEN($A$2)-15)</f>
        <v xml:space="preserve">  WIOA ADULT</v>
      </c>
      <c r="H61" s="8" t="s">
        <v>61</v>
      </c>
      <c r="I61" s="429" t="str">
        <f>RIGHT('BUDGET SUMMARY'!$A$3,LEN($A$3)-15)</f>
        <v xml:space="preserve"> WIOA Adult Core Svcs</v>
      </c>
      <c r="J61" s="8" t="s">
        <v>61</v>
      </c>
      <c r="K61" s="431" t="str">
        <f>RIGHT('BUDGET SUMMARY'!$A$4,LEN($A$4)-15)</f>
        <v xml:space="preserve">  ENTER FUND SOURCE HERE</v>
      </c>
      <c r="L61" s="8" t="s">
        <v>61</v>
      </c>
      <c r="M61" s="432" t="str">
        <f>RIGHT('BUDGET SUMMARY'!$A$5,LEN($A$5)-15)</f>
        <v xml:space="preserve">  ENTER FUND SOURCE HERE</v>
      </c>
      <c r="N61" s="8" t="s">
        <v>61</v>
      </c>
      <c r="O61" s="322" t="s">
        <v>53</v>
      </c>
    </row>
    <row r="62" spans="1:17" x14ac:dyDescent="0.2">
      <c r="A62" s="64">
        <v>1</v>
      </c>
      <c r="B62" s="284" t="s">
        <v>182</v>
      </c>
      <c r="C62" s="43">
        <v>40</v>
      </c>
      <c r="D62" s="43">
        <v>5000</v>
      </c>
      <c r="E62" s="43"/>
      <c r="F62" s="43"/>
      <c r="G62" s="104">
        <f>+C62*D62</f>
        <v>200000</v>
      </c>
      <c r="H62" s="104"/>
      <c r="I62" s="104"/>
      <c r="J62" s="104"/>
      <c r="K62" s="104"/>
      <c r="L62" s="104"/>
      <c r="M62" s="142"/>
      <c r="N62" s="142"/>
      <c r="O62" s="65">
        <f>SUM(G62:N62)</f>
        <v>200000</v>
      </c>
    </row>
    <row r="63" spans="1:17" x14ac:dyDescent="0.2">
      <c r="A63" s="64">
        <v>2</v>
      </c>
      <c r="B63" s="284" t="s">
        <v>91</v>
      </c>
      <c r="C63" s="43"/>
      <c r="D63" s="43"/>
      <c r="E63" s="43"/>
      <c r="F63" s="43"/>
      <c r="G63" s="104"/>
      <c r="H63" s="104"/>
      <c r="I63" s="104"/>
      <c r="J63" s="104"/>
      <c r="K63" s="104"/>
      <c r="L63" s="104"/>
      <c r="M63" s="142"/>
      <c r="N63" s="142"/>
      <c r="O63" s="65">
        <f>SUM(G63:N63)</f>
        <v>0</v>
      </c>
    </row>
    <row r="64" spans="1:17" x14ac:dyDescent="0.2">
      <c r="A64" s="64">
        <v>3</v>
      </c>
      <c r="B64" s="13"/>
      <c r="C64" s="43"/>
      <c r="D64" s="43"/>
      <c r="E64" s="43"/>
      <c r="F64" s="43"/>
      <c r="G64" s="104"/>
      <c r="H64" s="104"/>
      <c r="I64" s="104"/>
      <c r="J64" s="104"/>
      <c r="K64" s="104"/>
      <c r="L64" s="104"/>
      <c r="M64" s="142"/>
      <c r="N64" s="142"/>
      <c r="O64" s="65">
        <f>SUM(G64:N64)</f>
        <v>0</v>
      </c>
    </row>
    <row r="65" spans="1:17" x14ac:dyDescent="0.2">
      <c r="A65" s="88" t="s">
        <v>66</v>
      </c>
      <c r="B65" s="13"/>
      <c r="C65" s="43"/>
      <c r="D65" s="43"/>
      <c r="E65" s="43"/>
      <c r="F65" s="43"/>
      <c r="G65" s="44">
        <f t="shared" ref="G65:L65" si="20">SUM(G62:G64)</f>
        <v>200000</v>
      </c>
      <c r="H65" s="44">
        <f t="shared" si="20"/>
        <v>0</v>
      </c>
      <c r="I65" s="44">
        <f t="shared" si="20"/>
        <v>0</v>
      </c>
      <c r="J65" s="44">
        <f t="shared" si="20"/>
        <v>0</v>
      </c>
      <c r="K65" s="44">
        <f t="shared" si="20"/>
        <v>0</v>
      </c>
      <c r="L65" s="44">
        <f t="shared" si="20"/>
        <v>0</v>
      </c>
      <c r="M65" s="44">
        <f>SUM(M62:M64)</f>
        <v>0</v>
      </c>
      <c r="N65" s="44">
        <f>SUM(N62:N64)</f>
        <v>0</v>
      </c>
      <c r="O65" s="167">
        <f>SUM(O62:O64)</f>
        <v>200000</v>
      </c>
    </row>
    <row r="66" spans="1:17" x14ac:dyDescent="0.2">
      <c r="A66" s="66"/>
      <c r="B66" s="12"/>
      <c r="C66" s="50"/>
      <c r="D66" s="50"/>
      <c r="E66" s="50"/>
      <c r="F66" s="50"/>
      <c r="G66" s="12"/>
      <c r="H66" s="12"/>
      <c r="I66" s="12"/>
      <c r="J66" s="12"/>
      <c r="K66" s="12"/>
      <c r="L66" s="12"/>
      <c r="M66" s="12"/>
      <c r="N66" s="12"/>
      <c r="O66" s="67"/>
    </row>
    <row r="67" spans="1:17" s="323" customFormat="1" x14ac:dyDescent="0.2">
      <c r="A67" s="60" t="s">
        <v>164</v>
      </c>
      <c r="B67" s="10"/>
      <c r="C67" s="48" t="s">
        <v>30</v>
      </c>
      <c r="D67" s="48" t="s">
        <v>33</v>
      </c>
      <c r="E67" s="48" t="s">
        <v>12</v>
      </c>
      <c r="F67" s="49" t="s">
        <v>19</v>
      </c>
      <c r="G67" s="220" t="s">
        <v>73</v>
      </c>
      <c r="H67" s="425" t="str">
        <f>+$G$13</f>
        <v xml:space="preserve">  WIOA ADULT</v>
      </c>
      <c r="I67" s="428" t="s">
        <v>73</v>
      </c>
      <c r="J67" s="425" t="str">
        <f>+$I$13</f>
        <v xml:space="preserve"> WIOA Adult Core Svcs</v>
      </c>
      <c r="K67" s="430" t="s">
        <v>73</v>
      </c>
      <c r="L67" s="425" t="str">
        <f>+$K$13</f>
        <v xml:space="preserve">  ENTER FUND SOURCE HERE</v>
      </c>
      <c r="M67" s="424" t="s">
        <v>73</v>
      </c>
      <c r="N67" s="139" t="str">
        <f>+$M$13</f>
        <v xml:space="preserve">  ENTER FUND SOURCE HERE</v>
      </c>
      <c r="O67" s="61"/>
    </row>
    <row r="68" spans="1:17" x14ac:dyDescent="0.2">
      <c r="A68" s="314"/>
      <c r="B68" s="324"/>
      <c r="C68" s="325" t="s">
        <v>31</v>
      </c>
      <c r="D68" s="325" t="s">
        <v>34</v>
      </c>
      <c r="E68" s="325" t="s">
        <v>13</v>
      </c>
      <c r="F68" s="315" t="s">
        <v>35</v>
      </c>
      <c r="G68" s="183" t="str">
        <f>RIGHT('BUDGET SUMMARY'!$A$2,LEN($A$2)-15)</f>
        <v xml:space="preserve">  WIOA ADULT</v>
      </c>
      <c r="H68" s="8" t="s">
        <v>61</v>
      </c>
      <c r="I68" s="429" t="str">
        <f>RIGHT('BUDGET SUMMARY'!$A$3,LEN($A$3)-15)</f>
        <v xml:space="preserve"> WIOA Adult Core Svcs</v>
      </c>
      <c r="J68" s="8" t="s">
        <v>61</v>
      </c>
      <c r="K68" s="431" t="str">
        <f>RIGHT('BUDGET SUMMARY'!$A$4,LEN($A$4)-15)</f>
        <v xml:space="preserve">  ENTER FUND SOURCE HERE</v>
      </c>
      <c r="L68" s="8" t="s">
        <v>61</v>
      </c>
      <c r="M68" s="432" t="str">
        <f>RIGHT('BUDGET SUMMARY'!$A$5,LEN($A$5)-15)</f>
        <v xml:space="preserve">  ENTER FUND SOURCE HERE</v>
      </c>
      <c r="N68" s="8" t="s">
        <v>61</v>
      </c>
      <c r="O68" s="322" t="s">
        <v>53</v>
      </c>
    </row>
    <row r="69" spans="1:17" x14ac:dyDescent="0.2">
      <c r="A69" s="108" t="s">
        <v>74</v>
      </c>
      <c r="B69" s="95"/>
      <c r="C69" s="45"/>
      <c r="D69" s="45"/>
      <c r="E69" s="45"/>
      <c r="F69" s="46"/>
      <c r="G69" s="337">
        <v>1</v>
      </c>
      <c r="H69" s="336"/>
      <c r="I69" s="337"/>
      <c r="J69" s="336"/>
      <c r="K69" s="337"/>
      <c r="L69" s="96"/>
      <c r="M69" s="337"/>
      <c r="N69" s="140"/>
      <c r="O69" s="63"/>
    </row>
    <row r="70" spans="1:17" x14ac:dyDescent="0.2">
      <c r="A70" s="62">
        <v>1</v>
      </c>
      <c r="B70" s="427" t="s">
        <v>165</v>
      </c>
      <c r="C70" s="106">
        <v>4</v>
      </c>
      <c r="D70" s="106">
        <v>25</v>
      </c>
      <c r="E70" s="106">
        <v>8</v>
      </c>
      <c r="F70" s="107">
        <v>15</v>
      </c>
      <c r="G70" s="99">
        <f>ROUND(($C70*$D70*$E70*$F70)*$G$69,0)</f>
        <v>12000</v>
      </c>
      <c r="H70" s="101"/>
      <c r="I70" s="99">
        <f>ROUND(($C70*$D70*$E70*$F70)*$I$69,0)</f>
        <v>0</v>
      </c>
      <c r="J70" s="101"/>
      <c r="K70" s="99">
        <f>ROUND(($C70*$D70*$E70*$F70)*$K$69,0)</f>
        <v>0</v>
      </c>
      <c r="L70" s="101"/>
      <c r="M70" s="99">
        <f>ROUND(($C70*$D70*$E70*$F70)*$M$69,0)</f>
        <v>0</v>
      </c>
      <c r="N70" s="143"/>
      <c r="O70" s="98">
        <f>SUM(G70:N70)</f>
        <v>12000</v>
      </c>
    </row>
    <row r="71" spans="1:17" x14ac:dyDescent="0.2">
      <c r="A71" s="64">
        <v>2</v>
      </c>
      <c r="B71" s="284" t="s">
        <v>166</v>
      </c>
      <c r="C71" s="104"/>
      <c r="D71" s="104"/>
      <c r="E71" s="104"/>
      <c r="F71" s="103"/>
      <c r="G71" s="99">
        <f>ROUND(($C71*$D71*$E71*$F71)*$G$69,0)</f>
        <v>0</v>
      </c>
      <c r="H71" s="59"/>
      <c r="I71" s="99">
        <f>ROUND(($C71*$D71*$E71*$F71)*$I$69,0)</f>
        <v>0</v>
      </c>
      <c r="J71" s="59"/>
      <c r="K71" s="99">
        <f>ROUND(($C71*$D71*$E71*$F71)*$K$69,0)</f>
        <v>0</v>
      </c>
      <c r="L71" s="59"/>
      <c r="M71" s="99">
        <f>ROUND(($C71*$D71*$E71*$F71)*$M$69,0)</f>
        <v>0</v>
      </c>
      <c r="N71" s="56"/>
      <c r="O71" s="98">
        <f>SUM(G71:N71)</f>
        <v>0</v>
      </c>
      <c r="Q71" s="147"/>
    </row>
    <row r="72" spans="1:17" x14ac:dyDescent="0.2">
      <c r="A72" s="88" t="s">
        <v>66</v>
      </c>
      <c r="B72" s="13"/>
      <c r="C72" s="43"/>
      <c r="D72" s="43"/>
      <c r="E72" s="43"/>
      <c r="F72" s="43"/>
      <c r="G72" s="44">
        <f t="shared" ref="G72:O72" si="21">SUM(G70:G71)</f>
        <v>12000</v>
      </c>
      <c r="H72" s="44">
        <f t="shared" si="21"/>
        <v>0</v>
      </c>
      <c r="I72" s="44">
        <f t="shared" si="21"/>
        <v>0</v>
      </c>
      <c r="J72" s="44">
        <f t="shared" si="21"/>
        <v>0</v>
      </c>
      <c r="K72" s="44">
        <f t="shared" si="21"/>
        <v>0</v>
      </c>
      <c r="L72" s="44">
        <f t="shared" si="21"/>
        <v>0</v>
      </c>
      <c r="M72" s="44">
        <f>SUM(M70:M71)</f>
        <v>0</v>
      </c>
      <c r="N72" s="44">
        <f>SUM(N70:N71)</f>
        <v>0</v>
      </c>
      <c r="O72" s="167">
        <f t="shared" si="21"/>
        <v>12000</v>
      </c>
    </row>
    <row r="73" spans="1:17" x14ac:dyDescent="0.2">
      <c r="A73" s="68"/>
      <c r="B73" s="12"/>
      <c r="C73" s="50"/>
      <c r="D73" s="50"/>
      <c r="E73" s="50"/>
      <c r="F73" s="50"/>
      <c r="G73" s="56"/>
      <c r="H73" s="56"/>
      <c r="I73" s="56"/>
      <c r="J73" s="56"/>
      <c r="K73" s="56"/>
      <c r="L73" s="56"/>
      <c r="M73" s="56"/>
      <c r="N73" s="56"/>
      <c r="O73" s="83"/>
    </row>
    <row r="74" spans="1:17" s="323" customFormat="1" x14ac:dyDescent="0.2">
      <c r="A74" s="60" t="s">
        <v>157</v>
      </c>
      <c r="B74" s="9"/>
      <c r="C74" s="48" t="s">
        <v>30</v>
      </c>
      <c r="D74" s="48" t="s">
        <v>21</v>
      </c>
      <c r="E74" s="48"/>
      <c r="F74" s="49"/>
      <c r="G74" s="220" t="s">
        <v>73</v>
      </c>
      <c r="H74" s="425" t="str">
        <f>+$G$13</f>
        <v xml:space="preserve">  WIOA ADULT</v>
      </c>
      <c r="I74" s="428" t="s">
        <v>73</v>
      </c>
      <c r="J74" s="425" t="str">
        <f>+$I$13</f>
        <v xml:space="preserve"> WIOA Adult Core Svcs</v>
      </c>
      <c r="K74" s="430" t="s">
        <v>73</v>
      </c>
      <c r="L74" s="425" t="str">
        <f>+$K$13</f>
        <v xml:space="preserve">  ENTER FUND SOURCE HERE</v>
      </c>
      <c r="M74" s="424" t="s">
        <v>73</v>
      </c>
      <c r="N74" s="139" t="str">
        <f>+$M$13</f>
        <v xml:space="preserve">  ENTER FUND SOURCE HERE</v>
      </c>
      <c r="O74" s="61"/>
    </row>
    <row r="75" spans="1:17" x14ac:dyDescent="0.2">
      <c r="A75" s="314"/>
      <c r="B75" s="326"/>
      <c r="C75" s="325" t="s">
        <v>31</v>
      </c>
      <c r="D75" s="327"/>
      <c r="E75" s="327"/>
      <c r="F75" s="327"/>
      <c r="G75" s="183" t="str">
        <f>RIGHT('BUDGET SUMMARY'!$A$2,LEN($A$2)-15)</f>
        <v xml:space="preserve">  WIOA ADULT</v>
      </c>
      <c r="H75" s="8" t="s">
        <v>61</v>
      </c>
      <c r="I75" s="429" t="str">
        <f>RIGHT('BUDGET SUMMARY'!$A$3,LEN($A$3)-15)</f>
        <v xml:space="preserve"> WIOA Adult Core Svcs</v>
      </c>
      <c r="J75" s="8" t="s">
        <v>61</v>
      </c>
      <c r="K75" s="431" t="str">
        <f>RIGHT('BUDGET SUMMARY'!$A$4,LEN($A$4)-15)</f>
        <v xml:space="preserve">  ENTER FUND SOURCE HERE</v>
      </c>
      <c r="L75" s="8" t="s">
        <v>61</v>
      </c>
      <c r="M75" s="432" t="str">
        <f>RIGHT('BUDGET SUMMARY'!$A$5,LEN($A$5)-15)</f>
        <v xml:space="preserve">  ENTER FUND SOURCE HERE</v>
      </c>
      <c r="N75" s="8" t="s">
        <v>61</v>
      </c>
      <c r="O75" s="322" t="s">
        <v>53</v>
      </c>
    </row>
    <row r="76" spans="1:17" ht="14.25" customHeight="1" x14ac:dyDescent="0.2">
      <c r="A76" s="108" t="s">
        <v>74</v>
      </c>
      <c r="B76" s="95"/>
      <c r="C76" s="45"/>
      <c r="D76" s="45"/>
      <c r="E76" s="45"/>
      <c r="F76" s="46"/>
      <c r="G76" s="337"/>
      <c r="H76" s="336"/>
      <c r="I76" s="337"/>
      <c r="J76" s="336"/>
      <c r="K76" s="337"/>
      <c r="L76" s="96"/>
      <c r="M76" s="337"/>
      <c r="N76" s="140"/>
      <c r="O76" s="63"/>
    </row>
    <row r="77" spans="1:17" s="365" customFormat="1" ht="14.25" customHeight="1" x14ac:dyDescent="0.2">
      <c r="A77" s="64">
        <v>1</v>
      </c>
      <c r="B77" s="13"/>
      <c r="C77" s="104"/>
      <c r="D77" s="103"/>
      <c r="E77" s="43"/>
      <c r="F77" s="43"/>
      <c r="G77" s="44">
        <f>ROUND(($C77*$D77)*G76,0)</f>
        <v>0</v>
      </c>
      <c r="H77" s="44"/>
      <c r="I77" s="44">
        <f>ROUND(($C77*$D77)*I76,0)</f>
        <v>0</v>
      </c>
      <c r="J77" s="44"/>
      <c r="K77" s="44">
        <f>ROUND(($C77*$D77)*K76,0)</f>
        <v>0</v>
      </c>
      <c r="L77" s="59"/>
      <c r="M77" s="44">
        <f>ROUND(($C77*$D77)*M76,0)</f>
        <v>0</v>
      </c>
      <c r="N77" s="56"/>
      <c r="O77" s="65">
        <f>SUM(G77:N77)</f>
        <v>0</v>
      </c>
    </row>
    <row r="78" spans="1:17" x14ac:dyDescent="0.2">
      <c r="A78" s="64">
        <v>2</v>
      </c>
      <c r="B78" s="284"/>
      <c r="C78" s="104"/>
      <c r="D78" s="103"/>
      <c r="E78" s="43"/>
      <c r="F78" s="43"/>
      <c r="G78" s="44">
        <f>ROUND(($C78*$D78)*G76,0)</f>
        <v>0</v>
      </c>
      <c r="H78" s="44"/>
      <c r="I78" s="44">
        <f>ROUND(($C78*$D78)*I76,0)</f>
        <v>0</v>
      </c>
      <c r="J78" s="44"/>
      <c r="K78" s="44">
        <f>ROUND(($C78*$D78)*K76,0)</f>
        <v>0</v>
      </c>
      <c r="L78" s="59"/>
      <c r="M78" s="44">
        <f>ROUND(($C78*$D78)*M76,0)</f>
        <v>0</v>
      </c>
      <c r="N78" s="56"/>
      <c r="O78" s="65">
        <f>SUM(G78:N78)</f>
        <v>0</v>
      </c>
      <c r="Q78" s="147"/>
    </row>
    <row r="79" spans="1:17" x14ac:dyDescent="0.2">
      <c r="A79" s="88" t="s">
        <v>66</v>
      </c>
      <c r="B79" s="13"/>
      <c r="C79" s="44"/>
      <c r="D79" s="43"/>
      <c r="E79" s="43"/>
      <c r="F79" s="43"/>
      <c r="G79" s="44">
        <f>SUM(G77:G78)</f>
        <v>0</v>
      </c>
      <c r="H79" s="44">
        <f t="shared" ref="H79:O79" si="22">SUM(H77:H78)</f>
        <v>0</v>
      </c>
      <c r="I79" s="44">
        <f t="shared" si="22"/>
        <v>0</v>
      </c>
      <c r="J79" s="44">
        <f t="shared" si="22"/>
        <v>0</v>
      </c>
      <c r="K79" s="44">
        <f t="shared" si="22"/>
        <v>0</v>
      </c>
      <c r="L79" s="44">
        <f t="shared" si="22"/>
        <v>0</v>
      </c>
      <c r="M79" s="44">
        <f t="shared" si="22"/>
        <v>0</v>
      </c>
      <c r="N79" s="44">
        <f t="shared" si="22"/>
        <v>0</v>
      </c>
      <c r="O79" s="400">
        <f t="shared" si="22"/>
        <v>0</v>
      </c>
    </row>
    <row r="80" spans="1:17" x14ac:dyDescent="0.2">
      <c r="A80" s="68"/>
      <c r="B80" s="12"/>
      <c r="C80" s="50"/>
      <c r="D80" s="50"/>
      <c r="E80" s="50"/>
      <c r="F80" s="50"/>
      <c r="G80" s="56"/>
      <c r="H80" s="56"/>
      <c r="I80" s="56"/>
      <c r="J80" s="56"/>
      <c r="K80" s="56"/>
      <c r="L80" s="56"/>
      <c r="M80" s="56"/>
      <c r="N80" s="56"/>
      <c r="O80" s="84"/>
    </row>
    <row r="81" spans="1:20" s="323" customFormat="1" x14ac:dyDescent="0.2">
      <c r="A81" s="60" t="s">
        <v>124</v>
      </c>
      <c r="B81" s="10"/>
      <c r="C81" s="48" t="s">
        <v>21</v>
      </c>
      <c r="D81" s="48" t="s">
        <v>27</v>
      </c>
      <c r="E81" s="49"/>
      <c r="F81" s="49"/>
      <c r="G81" s="220" t="s">
        <v>73</v>
      </c>
      <c r="H81" s="425" t="str">
        <f>+$G$13</f>
        <v xml:space="preserve">  WIOA ADULT</v>
      </c>
      <c r="I81" s="428" t="s">
        <v>73</v>
      </c>
      <c r="J81" s="425" t="str">
        <f>+$I$13</f>
        <v xml:space="preserve"> WIOA Adult Core Svcs</v>
      </c>
      <c r="K81" s="430" t="s">
        <v>73</v>
      </c>
      <c r="L81" s="425" t="str">
        <f>+$K$13</f>
        <v xml:space="preserve">  ENTER FUND SOURCE HERE</v>
      </c>
      <c r="M81" s="424" t="s">
        <v>73</v>
      </c>
      <c r="N81" s="139" t="str">
        <f>+$M$13</f>
        <v xml:space="preserve">  ENTER FUND SOURCE HERE</v>
      </c>
      <c r="O81" s="61"/>
    </row>
    <row r="82" spans="1:20" x14ac:dyDescent="0.2">
      <c r="A82" s="328"/>
      <c r="B82" s="324"/>
      <c r="C82" s="325" t="s">
        <v>22</v>
      </c>
      <c r="D82" s="325" t="s">
        <v>23</v>
      </c>
      <c r="E82" s="315"/>
      <c r="F82" s="315"/>
      <c r="G82" s="183" t="str">
        <f>RIGHT('BUDGET SUMMARY'!$A$2,LEN($A$2)-15)</f>
        <v xml:space="preserve">  WIOA ADULT</v>
      </c>
      <c r="H82" s="8" t="s">
        <v>61</v>
      </c>
      <c r="I82" s="429" t="str">
        <f>RIGHT('BUDGET SUMMARY'!$A$3,LEN($A$3)-15)</f>
        <v xml:space="preserve"> WIOA Adult Core Svcs</v>
      </c>
      <c r="J82" s="8" t="s">
        <v>61</v>
      </c>
      <c r="K82" s="431" t="str">
        <f>RIGHT('BUDGET SUMMARY'!$A$4,LEN($A$4)-15)</f>
        <v xml:space="preserve">  ENTER FUND SOURCE HERE</v>
      </c>
      <c r="L82" s="8" t="s">
        <v>61</v>
      </c>
      <c r="M82" s="432" t="str">
        <f>RIGHT('BUDGET SUMMARY'!$A$5,LEN($A$5)-15)</f>
        <v xml:space="preserve">  ENTER FUND SOURCE HERE</v>
      </c>
      <c r="N82" s="8" t="s">
        <v>61</v>
      </c>
      <c r="O82" s="322" t="s">
        <v>53</v>
      </c>
    </row>
    <row r="83" spans="1:20" x14ac:dyDescent="0.2">
      <c r="A83" s="108" t="s">
        <v>74</v>
      </c>
      <c r="B83" s="95"/>
      <c r="C83" s="45"/>
      <c r="D83" s="45"/>
      <c r="E83" s="45"/>
      <c r="F83" s="46"/>
      <c r="G83" s="337">
        <v>1</v>
      </c>
      <c r="H83" s="336"/>
      <c r="I83" s="337"/>
      <c r="J83" s="336"/>
      <c r="K83" s="337"/>
      <c r="L83" s="96"/>
      <c r="M83" s="337"/>
      <c r="N83" s="140"/>
      <c r="O83" s="63"/>
    </row>
    <row r="84" spans="1:20" x14ac:dyDescent="0.2">
      <c r="A84" s="64">
        <v>1</v>
      </c>
      <c r="B84" s="444" t="s">
        <v>183</v>
      </c>
      <c r="C84" s="103">
        <v>1500</v>
      </c>
      <c r="D84" s="104">
        <v>12</v>
      </c>
      <c r="E84" s="43"/>
      <c r="F84" s="43"/>
      <c r="G84" s="44">
        <f>ROUND(($C84*$D84)*$G$83,0)</f>
        <v>18000</v>
      </c>
      <c r="H84" s="44"/>
      <c r="I84" s="44">
        <f>ROUND(($C84*$D84)*I$83,0)</f>
        <v>0</v>
      </c>
      <c r="J84" s="44"/>
      <c r="K84" s="44">
        <f>ROUND(($C84*$D84)*$K$83,0)</f>
        <v>0</v>
      </c>
      <c r="L84" s="44"/>
      <c r="M84" s="44">
        <f>ROUND(($C84*$D84)*$M$83,0)</f>
        <v>0</v>
      </c>
      <c r="N84" s="141"/>
      <c r="O84" s="166">
        <f t="shared" ref="O84:O91" si="23">SUM(G84:N84)</f>
        <v>18000</v>
      </c>
    </row>
    <row r="85" spans="1:20" x14ac:dyDescent="0.2">
      <c r="A85" s="64">
        <v>2</v>
      </c>
      <c r="B85" s="444" t="s">
        <v>184</v>
      </c>
      <c r="C85" s="103">
        <v>1000</v>
      </c>
      <c r="D85" s="104">
        <v>12</v>
      </c>
      <c r="E85" s="43"/>
      <c r="F85" s="43"/>
      <c r="G85" s="44">
        <f t="shared" ref="G85:G91" si="24">ROUND(($C85*$D85)*$G$83,0)</f>
        <v>12000</v>
      </c>
      <c r="H85" s="44"/>
      <c r="I85" s="44">
        <f t="shared" ref="I85:I91" si="25">ROUND(($C85*$D85)*I$83,0)</f>
        <v>0</v>
      </c>
      <c r="J85" s="44"/>
      <c r="K85" s="44">
        <f t="shared" ref="K85:K91" si="26">ROUND(($C85*$D85)*$K$83,0)</f>
        <v>0</v>
      </c>
      <c r="L85" s="44"/>
      <c r="M85" s="44">
        <f t="shared" ref="M85:M91" si="27">ROUND(($C85*$D85)*$M$83,0)</f>
        <v>0</v>
      </c>
      <c r="N85" s="141"/>
      <c r="O85" s="168">
        <f t="shared" si="23"/>
        <v>12000</v>
      </c>
    </row>
    <row r="86" spans="1:20" x14ac:dyDescent="0.2">
      <c r="A86" s="64">
        <v>3</v>
      </c>
      <c r="B86" s="17"/>
      <c r="C86" s="103"/>
      <c r="D86" s="104"/>
      <c r="E86" s="43"/>
      <c r="F86" s="43"/>
      <c r="G86" s="44">
        <f t="shared" si="24"/>
        <v>0</v>
      </c>
      <c r="H86" s="44"/>
      <c r="I86" s="44">
        <f t="shared" si="25"/>
        <v>0</v>
      </c>
      <c r="J86" s="44"/>
      <c r="K86" s="44">
        <f t="shared" si="26"/>
        <v>0</v>
      </c>
      <c r="L86" s="44"/>
      <c r="M86" s="44">
        <f t="shared" si="27"/>
        <v>0</v>
      </c>
      <c r="N86" s="141"/>
      <c r="O86" s="168">
        <f t="shared" si="23"/>
        <v>0</v>
      </c>
    </row>
    <row r="87" spans="1:20" x14ac:dyDescent="0.2">
      <c r="A87" s="64">
        <v>4</v>
      </c>
      <c r="B87" s="17"/>
      <c r="C87" s="103"/>
      <c r="D87" s="104"/>
      <c r="E87" s="43"/>
      <c r="F87" s="43"/>
      <c r="G87" s="44">
        <f t="shared" si="24"/>
        <v>0</v>
      </c>
      <c r="H87" s="44"/>
      <c r="I87" s="44">
        <f t="shared" si="25"/>
        <v>0</v>
      </c>
      <c r="J87" s="44"/>
      <c r="K87" s="44">
        <f t="shared" si="26"/>
        <v>0</v>
      </c>
      <c r="L87" s="44"/>
      <c r="M87" s="44">
        <f t="shared" si="27"/>
        <v>0</v>
      </c>
      <c r="N87" s="141"/>
      <c r="O87" s="168">
        <f t="shared" si="23"/>
        <v>0</v>
      </c>
    </row>
    <row r="88" spans="1:20" x14ac:dyDescent="0.2">
      <c r="A88" s="64">
        <v>5</v>
      </c>
      <c r="B88" s="13"/>
      <c r="C88" s="103"/>
      <c r="D88" s="104"/>
      <c r="E88" s="43"/>
      <c r="F88" s="43"/>
      <c r="G88" s="44">
        <f t="shared" si="24"/>
        <v>0</v>
      </c>
      <c r="H88" s="44"/>
      <c r="I88" s="44">
        <f t="shared" si="25"/>
        <v>0</v>
      </c>
      <c r="J88" s="44"/>
      <c r="K88" s="44">
        <f t="shared" si="26"/>
        <v>0</v>
      </c>
      <c r="L88" s="44"/>
      <c r="M88" s="44">
        <f t="shared" si="27"/>
        <v>0</v>
      </c>
      <c r="N88" s="141"/>
      <c r="O88" s="168">
        <f t="shared" si="23"/>
        <v>0</v>
      </c>
    </row>
    <row r="89" spans="1:20" x14ac:dyDescent="0.2">
      <c r="A89" s="64">
        <v>6</v>
      </c>
      <c r="B89" s="13"/>
      <c r="C89" s="103"/>
      <c r="D89" s="104"/>
      <c r="E89" s="43"/>
      <c r="F89" s="43"/>
      <c r="G89" s="44">
        <f t="shared" si="24"/>
        <v>0</v>
      </c>
      <c r="H89" s="44"/>
      <c r="I89" s="44">
        <f t="shared" si="25"/>
        <v>0</v>
      </c>
      <c r="J89" s="44"/>
      <c r="K89" s="44">
        <f t="shared" si="26"/>
        <v>0</v>
      </c>
      <c r="L89" s="44"/>
      <c r="M89" s="44">
        <f t="shared" si="27"/>
        <v>0</v>
      </c>
      <c r="N89" s="141"/>
      <c r="O89" s="168">
        <f t="shared" si="23"/>
        <v>0</v>
      </c>
    </row>
    <row r="90" spans="1:20" x14ac:dyDescent="0.2">
      <c r="A90" s="64">
        <v>7</v>
      </c>
      <c r="B90" s="13"/>
      <c r="C90" s="103"/>
      <c r="D90" s="104"/>
      <c r="E90" s="43"/>
      <c r="F90" s="43"/>
      <c r="G90" s="44">
        <f t="shared" si="24"/>
        <v>0</v>
      </c>
      <c r="H90" s="44"/>
      <c r="I90" s="44">
        <f t="shared" si="25"/>
        <v>0</v>
      </c>
      <c r="J90" s="44"/>
      <c r="K90" s="44">
        <f t="shared" si="26"/>
        <v>0</v>
      </c>
      <c r="L90" s="44"/>
      <c r="M90" s="44">
        <f t="shared" si="27"/>
        <v>0</v>
      </c>
      <c r="N90" s="141"/>
      <c r="O90" s="166">
        <f t="shared" si="23"/>
        <v>0</v>
      </c>
    </row>
    <row r="91" spans="1:20" x14ac:dyDescent="0.2">
      <c r="A91" s="64">
        <v>8</v>
      </c>
      <c r="B91" s="13"/>
      <c r="C91" s="103"/>
      <c r="D91" s="104"/>
      <c r="E91" s="43"/>
      <c r="F91" s="43"/>
      <c r="G91" s="44">
        <f t="shared" si="24"/>
        <v>0</v>
      </c>
      <c r="H91" s="44"/>
      <c r="I91" s="44">
        <f t="shared" si="25"/>
        <v>0</v>
      </c>
      <c r="J91" s="44"/>
      <c r="K91" s="44">
        <f t="shared" si="26"/>
        <v>0</v>
      </c>
      <c r="L91" s="44"/>
      <c r="M91" s="44">
        <f t="shared" si="27"/>
        <v>0</v>
      </c>
      <c r="N91" s="141"/>
      <c r="O91" s="65">
        <f t="shared" si="23"/>
        <v>0</v>
      </c>
    </row>
    <row r="92" spans="1:20" x14ac:dyDescent="0.2">
      <c r="A92" s="88" t="s">
        <v>66</v>
      </c>
      <c r="B92" s="13"/>
      <c r="C92" s="44">
        <f>SUM(C84:C91)</f>
        <v>2500</v>
      </c>
      <c r="D92" s="43"/>
      <c r="E92" s="43"/>
      <c r="F92" s="43"/>
      <c r="G92" s="44">
        <f t="shared" ref="G92:O92" si="28">SUM(G84:G91)</f>
        <v>30000</v>
      </c>
      <c r="H92" s="44">
        <f t="shared" si="28"/>
        <v>0</v>
      </c>
      <c r="I92" s="44">
        <f t="shared" si="28"/>
        <v>0</v>
      </c>
      <c r="J92" s="44">
        <f t="shared" si="28"/>
        <v>0</v>
      </c>
      <c r="K92" s="44">
        <f t="shared" si="28"/>
        <v>0</v>
      </c>
      <c r="L92" s="44">
        <f t="shared" si="28"/>
        <v>0</v>
      </c>
      <c r="M92" s="44">
        <f>SUM(M84:M91)</f>
        <v>0</v>
      </c>
      <c r="N92" s="44">
        <f>SUM(N84:N91)</f>
        <v>0</v>
      </c>
      <c r="O92" s="100">
        <f t="shared" si="28"/>
        <v>30000</v>
      </c>
    </row>
    <row r="93" spans="1:20" x14ac:dyDescent="0.2">
      <c r="A93" s="68"/>
      <c r="B93" s="12"/>
      <c r="C93" s="50"/>
      <c r="D93" s="50"/>
      <c r="E93" s="50"/>
      <c r="F93" s="50"/>
      <c r="G93" s="12"/>
      <c r="H93" s="12"/>
      <c r="I93" s="12"/>
      <c r="J93" s="12"/>
      <c r="K93" s="12"/>
      <c r="L93" s="12"/>
      <c r="M93" s="12"/>
      <c r="N93" s="12"/>
      <c r="O93" s="69"/>
    </row>
    <row r="94" spans="1:20" s="323" customFormat="1" x14ac:dyDescent="0.2">
      <c r="A94" s="60" t="s">
        <v>125</v>
      </c>
      <c r="B94" s="10"/>
      <c r="C94" s="48" t="s">
        <v>30</v>
      </c>
      <c r="D94" s="48" t="s">
        <v>33</v>
      </c>
      <c r="E94" s="48" t="s">
        <v>12</v>
      </c>
      <c r="F94" s="49" t="s">
        <v>19</v>
      </c>
      <c r="G94" s="220" t="s">
        <v>73</v>
      </c>
      <c r="H94" s="425" t="str">
        <f>+$G$13</f>
        <v xml:space="preserve">  WIOA ADULT</v>
      </c>
      <c r="I94" s="428" t="s">
        <v>73</v>
      </c>
      <c r="J94" s="425" t="str">
        <f>+$I$13</f>
        <v xml:space="preserve"> WIOA Adult Core Svcs</v>
      </c>
      <c r="K94" s="430" t="s">
        <v>73</v>
      </c>
      <c r="L94" s="425" t="str">
        <f>+$K$13</f>
        <v xml:space="preserve">  ENTER FUND SOURCE HERE</v>
      </c>
      <c r="M94" s="424" t="s">
        <v>73</v>
      </c>
      <c r="N94" s="139" t="str">
        <f>+$M$13</f>
        <v xml:space="preserve">  ENTER FUND SOURCE HERE</v>
      </c>
      <c r="O94" s="61"/>
    </row>
    <row r="95" spans="1:20" x14ac:dyDescent="0.2">
      <c r="A95" s="328"/>
      <c r="B95" s="324"/>
      <c r="C95" s="325" t="s">
        <v>31</v>
      </c>
      <c r="D95" s="325" t="s">
        <v>34</v>
      </c>
      <c r="E95" s="325" t="s">
        <v>13</v>
      </c>
      <c r="F95" s="315" t="s">
        <v>35</v>
      </c>
      <c r="G95" s="183" t="str">
        <f>RIGHT('BUDGET SUMMARY'!$A$2,LEN($A$2)-15)</f>
        <v xml:space="preserve">  WIOA ADULT</v>
      </c>
      <c r="H95" s="8" t="s">
        <v>61</v>
      </c>
      <c r="I95" s="429" t="str">
        <f>RIGHT('BUDGET SUMMARY'!$A$3,LEN($A$3)-15)</f>
        <v xml:space="preserve"> WIOA Adult Core Svcs</v>
      </c>
      <c r="J95" s="8" t="s">
        <v>61</v>
      </c>
      <c r="K95" s="431" t="str">
        <f>RIGHT('BUDGET SUMMARY'!$A$4,LEN($A$4)-15)</f>
        <v xml:space="preserve">  ENTER FUND SOURCE HERE</v>
      </c>
      <c r="L95" s="8" t="s">
        <v>61</v>
      </c>
      <c r="M95" s="432" t="str">
        <f>RIGHT('BUDGET SUMMARY'!$A$5,LEN($A$5)-15)</f>
        <v xml:space="preserve">  ENTER FUND SOURCE HERE</v>
      </c>
      <c r="N95" s="8" t="s">
        <v>61</v>
      </c>
      <c r="O95" s="322" t="s">
        <v>53</v>
      </c>
    </row>
    <row r="96" spans="1:20" ht="15.75" x14ac:dyDescent="0.25">
      <c r="A96" s="108" t="s">
        <v>74</v>
      </c>
      <c r="B96" s="95"/>
      <c r="C96" s="45"/>
      <c r="D96" s="45"/>
      <c r="E96" s="45"/>
      <c r="F96" s="46"/>
      <c r="G96" s="337"/>
      <c r="H96" s="336"/>
      <c r="I96" s="337"/>
      <c r="J96" s="336"/>
      <c r="K96" s="337"/>
      <c r="L96" s="96"/>
      <c r="M96" s="337"/>
      <c r="N96" s="140"/>
      <c r="O96" s="63"/>
      <c r="T96" s="19" t="s">
        <v>52</v>
      </c>
    </row>
    <row r="97" spans="1:20" x14ac:dyDescent="0.2">
      <c r="A97" s="64">
        <v>1</v>
      </c>
      <c r="B97" s="13"/>
      <c r="C97" s="104"/>
      <c r="D97" s="104"/>
      <c r="E97" s="104"/>
      <c r="F97" s="103"/>
      <c r="G97" s="44">
        <f>ROUND(($C97*$D97*$E97*$F97)*$G$96,0)</f>
        <v>0</v>
      </c>
      <c r="H97" s="44"/>
      <c r="I97" s="44">
        <f>ROUND(($C97*$D97*$E97*$F97)*$I$96,0)</f>
        <v>0</v>
      </c>
      <c r="J97" s="44"/>
      <c r="K97" s="44">
        <f>ROUND(($C97*$D97*$E97*$F97)*$K$96,0)</f>
        <v>0</v>
      </c>
      <c r="L97" s="44"/>
      <c r="M97" s="44">
        <f>ROUND(($C97*$D97*$E97*$F97)*$M$96,0)</f>
        <v>0</v>
      </c>
      <c r="N97" s="141"/>
      <c r="O97" s="65">
        <f>SUM(G97:N97)</f>
        <v>0</v>
      </c>
      <c r="T97" s="18" t="s">
        <v>52</v>
      </c>
    </row>
    <row r="98" spans="1:20" x14ac:dyDescent="0.2">
      <c r="A98" s="64">
        <v>2</v>
      </c>
      <c r="B98" s="13"/>
      <c r="C98" s="104"/>
      <c r="D98" s="104"/>
      <c r="E98" s="104"/>
      <c r="F98" s="103"/>
      <c r="G98" s="44">
        <f>ROUND(($C98*$D98*$E98*$F98)*$G$96,0)</f>
        <v>0</v>
      </c>
      <c r="H98" s="44"/>
      <c r="I98" s="44">
        <f>ROUND(($C98*$D98*$E98*$F98)*$I$96,0)</f>
        <v>0</v>
      </c>
      <c r="J98" s="44"/>
      <c r="K98" s="44">
        <f>ROUND(($C98*$D98*$E98*$F98)*$K$96,0)</f>
        <v>0</v>
      </c>
      <c r="L98" s="44"/>
      <c r="M98" s="44">
        <f>ROUND(($C98*$D98*$E98*$F98)*$M$96,0)</f>
        <v>0</v>
      </c>
      <c r="N98" s="141"/>
      <c r="O98" s="65">
        <f>SUM(G98:N98)</f>
        <v>0</v>
      </c>
      <c r="P98" s="27"/>
      <c r="Q98" s="28"/>
      <c r="R98" s="27"/>
      <c r="S98" s="27"/>
      <c r="T98" s="28"/>
    </row>
    <row r="99" spans="1:20" x14ac:dyDescent="0.2">
      <c r="A99" s="64">
        <v>3</v>
      </c>
      <c r="B99" s="13"/>
      <c r="C99" s="104"/>
      <c r="D99" s="104"/>
      <c r="E99" s="104"/>
      <c r="F99" s="103"/>
      <c r="G99" s="44">
        <f>ROUND(($C99*$D99*$E99*$F99)*$G$96,0)</f>
        <v>0</v>
      </c>
      <c r="H99" s="44"/>
      <c r="I99" s="44">
        <f>ROUND(($C99*$D99*$E99*$F99)*$I$96,0)</f>
        <v>0</v>
      </c>
      <c r="J99" s="44"/>
      <c r="K99" s="44">
        <f>ROUND(($C99*$D99*$E99*$F99)*$K$96,0)</f>
        <v>0</v>
      </c>
      <c r="L99" s="44"/>
      <c r="M99" s="44">
        <f>ROUND(($C99*$D99*$E99*$F99)*$M$96,0)</f>
        <v>0</v>
      </c>
      <c r="N99" s="141"/>
      <c r="O99" s="65">
        <f>SUM(G99:N99)</f>
        <v>0</v>
      </c>
      <c r="P99" s="29"/>
      <c r="Q99" s="30"/>
      <c r="R99" s="22"/>
      <c r="S99" s="22"/>
      <c r="T99" s="22"/>
    </row>
    <row r="100" spans="1:20" x14ac:dyDescent="0.2">
      <c r="A100" s="88" t="s">
        <v>66</v>
      </c>
      <c r="B100" s="13"/>
      <c r="C100" s="44"/>
      <c r="D100" s="44"/>
      <c r="E100" s="44"/>
      <c r="F100" s="43"/>
      <c r="G100" s="44">
        <f t="shared" ref="G100:O100" si="29">SUM(G97:G99)</f>
        <v>0</v>
      </c>
      <c r="H100" s="44">
        <f t="shared" si="29"/>
        <v>0</v>
      </c>
      <c r="I100" s="44">
        <f t="shared" si="29"/>
        <v>0</v>
      </c>
      <c r="J100" s="44">
        <f t="shared" si="29"/>
        <v>0</v>
      </c>
      <c r="K100" s="44">
        <f t="shared" si="29"/>
        <v>0</v>
      </c>
      <c r="L100" s="44">
        <f t="shared" si="29"/>
        <v>0</v>
      </c>
      <c r="M100" s="44">
        <f>SUM(M97:M99)</f>
        <v>0</v>
      </c>
      <c r="N100" s="44">
        <f>SUM(N97:N99)</f>
        <v>0</v>
      </c>
      <c r="O100" s="97">
        <f t="shared" si="29"/>
        <v>0</v>
      </c>
      <c r="P100" s="29"/>
      <c r="Q100" s="30"/>
      <c r="R100" s="22"/>
      <c r="S100" s="22"/>
      <c r="T100" s="22"/>
    </row>
    <row r="101" spans="1:20" x14ac:dyDescent="0.2">
      <c r="A101" s="68"/>
      <c r="B101" s="12"/>
      <c r="C101" s="50"/>
      <c r="D101" s="50"/>
      <c r="E101" s="50"/>
      <c r="F101" s="50"/>
      <c r="G101" s="12"/>
      <c r="H101" s="12"/>
      <c r="I101" s="12"/>
      <c r="J101" s="12"/>
      <c r="K101" s="12"/>
      <c r="L101" s="12"/>
      <c r="M101" s="12"/>
      <c r="N101" s="12"/>
      <c r="O101" s="69"/>
    </row>
    <row r="102" spans="1:20" s="323" customFormat="1" x14ac:dyDescent="0.2">
      <c r="A102" s="60" t="s">
        <v>126</v>
      </c>
      <c r="B102" s="10"/>
      <c r="C102" s="48" t="s">
        <v>67</v>
      </c>
      <c r="D102" s="48"/>
      <c r="E102" s="48" t="s">
        <v>55</v>
      </c>
      <c r="F102" s="48" t="s">
        <v>68</v>
      </c>
      <c r="G102" s="220" t="s">
        <v>73</v>
      </c>
      <c r="H102" s="425" t="str">
        <f>+$G$13</f>
        <v xml:space="preserve">  WIOA ADULT</v>
      </c>
      <c r="I102" s="428" t="s">
        <v>73</v>
      </c>
      <c r="J102" s="425" t="str">
        <f>+$I$13</f>
        <v xml:space="preserve"> WIOA Adult Core Svcs</v>
      </c>
      <c r="K102" s="430" t="s">
        <v>73</v>
      </c>
      <c r="L102" s="425" t="str">
        <f>+$K$13</f>
        <v xml:space="preserve">  ENTER FUND SOURCE HERE</v>
      </c>
      <c r="M102" s="424" t="s">
        <v>73</v>
      </c>
      <c r="N102" s="139" t="str">
        <f>+$M$13</f>
        <v xml:space="preserve">  ENTER FUND SOURCE HERE</v>
      </c>
      <c r="O102" s="61"/>
    </row>
    <row r="103" spans="1:20" x14ac:dyDescent="0.2">
      <c r="A103" s="328"/>
      <c r="B103" s="324"/>
      <c r="C103" s="325" t="s">
        <v>54</v>
      </c>
      <c r="D103" s="325"/>
      <c r="E103" s="325" t="s">
        <v>9</v>
      </c>
      <c r="F103" s="325" t="s">
        <v>16</v>
      </c>
      <c r="G103" s="183" t="str">
        <f>RIGHT('BUDGET SUMMARY'!$A$2,LEN($A$2)-15)</f>
        <v xml:space="preserve">  WIOA ADULT</v>
      </c>
      <c r="H103" s="8" t="s">
        <v>61</v>
      </c>
      <c r="I103" s="429" t="str">
        <f>RIGHT('BUDGET SUMMARY'!$A$3,LEN($A$3)-15)</f>
        <v xml:space="preserve"> WIOA Adult Core Svcs</v>
      </c>
      <c r="J103" s="8" t="s">
        <v>61</v>
      </c>
      <c r="K103" s="431" t="str">
        <f>RIGHT('BUDGET SUMMARY'!$A$4,LEN($A$4)-15)</f>
        <v xml:space="preserve">  ENTER FUND SOURCE HERE</v>
      </c>
      <c r="L103" s="8" t="s">
        <v>61</v>
      </c>
      <c r="M103" s="432" t="str">
        <f>RIGHT('BUDGET SUMMARY'!$A$5,LEN($A$5)-15)</f>
        <v xml:space="preserve">  ENTER FUND SOURCE HERE</v>
      </c>
      <c r="N103" s="8" t="s">
        <v>61</v>
      </c>
      <c r="O103" s="322" t="s">
        <v>53</v>
      </c>
    </row>
    <row r="104" spans="1:20" x14ac:dyDescent="0.2">
      <c r="A104" s="108" t="s">
        <v>74</v>
      </c>
      <c r="B104" s="95"/>
      <c r="C104" s="45"/>
      <c r="D104" s="45"/>
      <c r="E104" s="45"/>
      <c r="F104" s="46"/>
      <c r="G104" s="337"/>
      <c r="H104" s="336"/>
      <c r="I104" s="337"/>
      <c r="J104" s="336"/>
      <c r="K104" s="337"/>
      <c r="L104" s="96"/>
      <c r="M104" s="337"/>
      <c r="N104" s="140"/>
      <c r="O104" s="63"/>
    </row>
    <row r="105" spans="1:20" x14ac:dyDescent="0.2">
      <c r="A105" s="64">
        <v>1</v>
      </c>
      <c r="B105" s="13" t="s">
        <v>55</v>
      </c>
      <c r="C105" s="104"/>
      <c r="D105" s="45"/>
      <c r="E105" s="105">
        <v>7.6499999999999999E-2</v>
      </c>
      <c r="F105" s="43"/>
      <c r="G105" s="44">
        <f>ROUND(($C105*$E105)*$G$104,0)</f>
        <v>0</v>
      </c>
      <c r="H105" s="44"/>
      <c r="I105" s="44">
        <f>ROUND(($C105*$E105)*I$104,0)</f>
        <v>0</v>
      </c>
      <c r="J105" s="44"/>
      <c r="K105" s="44">
        <f>ROUND(($C105*$E105)*$K$104,0)</f>
        <v>0</v>
      </c>
      <c r="L105" s="44"/>
      <c r="M105" s="44">
        <f>ROUND(($C105*$E105)*$M$104,0)</f>
        <v>0</v>
      </c>
      <c r="N105" s="141"/>
      <c r="O105" s="65">
        <f>SUM(G105:N105)</f>
        <v>0</v>
      </c>
      <c r="T105" s="25" t="s">
        <v>52</v>
      </c>
    </row>
    <row r="106" spans="1:20" x14ac:dyDescent="0.2">
      <c r="A106" s="64">
        <v>2</v>
      </c>
      <c r="B106" s="13" t="s">
        <v>56</v>
      </c>
      <c r="C106" s="44"/>
      <c r="D106" s="45"/>
      <c r="E106" s="43"/>
      <c r="F106" s="104"/>
      <c r="G106" s="44">
        <f>ROUND(($F106)*G$104,0)</f>
        <v>0</v>
      </c>
      <c r="H106" s="44"/>
      <c r="I106" s="44">
        <f>ROUND(($F106)*I$104,0)</f>
        <v>0</v>
      </c>
      <c r="J106" s="44"/>
      <c r="K106" s="44">
        <f>ROUND(($F106)*K$104,0)</f>
        <v>0</v>
      </c>
      <c r="L106" s="44"/>
      <c r="M106" s="44">
        <f>ROUND(($F106)*M$104,0)</f>
        <v>0</v>
      </c>
      <c r="N106" s="141"/>
      <c r="O106" s="65">
        <f>SUM(G106:N106)</f>
        <v>0</v>
      </c>
      <c r="T106" s="25"/>
    </row>
    <row r="107" spans="1:20" x14ac:dyDescent="0.2">
      <c r="A107" s="64">
        <v>3</v>
      </c>
      <c r="B107" s="22"/>
      <c r="C107" s="44"/>
      <c r="D107" s="43"/>
      <c r="E107" s="43"/>
      <c r="F107" s="104"/>
      <c r="G107" s="44">
        <f>ROUND(($F107)*G$104,0)</f>
        <v>0</v>
      </c>
      <c r="H107" s="44"/>
      <c r="I107" s="44">
        <f>ROUND(($F107)*I$104,0)</f>
        <v>0</v>
      </c>
      <c r="J107" s="44"/>
      <c r="K107" s="44">
        <f>ROUND(($F107)*K$104,0)</f>
        <v>0</v>
      </c>
      <c r="L107" s="44"/>
      <c r="M107" s="44">
        <f>ROUND(($F107)*M$104,0)</f>
        <v>0</v>
      </c>
      <c r="N107" s="141"/>
      <c r="O107" s="65">
        <f>SUM(G107:N107)</f>
        <v>0</v>
      </c>
      <c r="T107" s="25"/>
    </row>
    <row r="108" spans="1:20" x14ac:dyDescent="0.2">
      <c r="A108" s="88" t="s">
        <v>66</v>
      </c>
      <c r="B108" s="13"/>
      <c r="C108" s="43"/>
      <c r="D108" s="43"/>
      <c r="E108" s="43"/>
      <c r="F108" s="43"/>
      <c r="G108" s="44">
        <f t="shared" ref="G108:O108" si="30">SUM(G105:G107)</f>
        <v>0</v>
      </c>
      <c r="H108" s="44">
        <f t="shared" si="30"/>
        <v>0</v>
      </c>
      <c r="I108" s="44">
        <f t="shared" si="30"/>
        <v>0</v>
      </c>
      <c r="J108" s="44">
        <f t="shared" si="30"/>
        <v>0</v>
      </c>
      <c r="K108" s="44">
        <f t="shared" si="30"/>
        <v>0</v>
      </c>
      <c r="L108" s="44">
        <f t="shared" si="30"/>
        <v>0</v>
      </c>
      <c r="M108" s="44">
        <f>SUM(M105:M107)</f>
        <v>0</v>
      </c>
      <c r="N108" s="44">
        <f>SUM(N105:N107)</f>
        <v>0</v>
      </c>
      <c r="O108" s="97">
        <f t="shared" si="30"/>
        <v>0</v>
      </c>
      <c r="P108" s="26"/>
      <c r="Q108" s="26"/>
      <c r="R108" s="26"/>
      <c r="S108" s="26"/>
      <c r="T108" s="22"/>
    </row>
    <row r="109" spans="1:20" x14ac:dyDescent="0.2">
      <c r="A109" s="70"/>
      <c r="B109" s="23"/>
      <c r="C109" s="51"/>
      <c r="D109" s="51"/>
      <c r="E109" s="51"/>
      <c r="F109" s="51"/>
      <c r="G109" s="23"/>
      <c r="H109" s="23"/>
      <c r="I109" s="23"/>
      <c r="J109" s="23"/>
      <c r="K109" s="23"/>
      <c r="L109" s="23"/>
      <c r="M109" s="23"/>
      <c r="N109" s="23"/>
      <c r="O109" s="71"/>
      <c r="P109" s="22"/>
      <c r="Q109" s="22"/>
      <c r="R109" s="22"/>
      <c r="S109" s="22"/>
    </row>
    <row r="110" spans="1:20" s="323" customFormat="1" x14ac:dyDescent="0.2">
      <c r="A110" s="60" t="s">
        <v>139</v>
      </c>
      <c r="B110" s="10"/>
      <c r="C110" s="48" t="s">
        <v>17</v>
      </c>
      <c r="D110" s="52" t="s">
        <v>19</v>
      </c>
      <c r="E110" s="48" t="s">
        <v>12</v>
      </c>
      <c r="F110" s="53"/>
      <c r="G110" s="220" t="s">
        <v>73</v>
      </c>
      <c r="H110" s="425" t="str">
        <f>+$G$13</f>
        <v xml:space="preserve">  WIOA ADULT</v>
      </c>
      <c r="I110" s="428" t="s">
        <v>73</v>
      </c>
      <c r="J110" s="425" t="str">
        <f>+$I$13</f>
        <v xml:space="preserve"> WIOA Adult Core Svcs</v>
      </c>
      <c r="K110" s="430" t="s">
        <v>73</v>
      </c>
      <c r="L110" s="425" t="str">
        <f>+$K$13</f>
        <v xml:space="preserve">  ENTER FUND SOURCE HERE</v>
      </c>
      <c r="M110" s="424" t="s">
        <v>73</v>
      </c>
      <c r="N110" s="139" t="str">
        <f>+$M$13</f>
        <v xml:space="preserve">  ENTER FUND SOURCE HERE</v>
      </c>
      <c r="O110" s="61"/>
      <c r="P110" s="329"/>
      <c r="Q110" s="329"/>
      <c r="R110" s="329"/>
      <c r="S110" s="329"/>
    </row>
    <row r="111" spans="1:20" x14ac:dyDescent="0.2">
      <c r="A111" s="328"/>
      <c r="B111" s="324"/>
      <c r="C111" s="325" t="s">
        <v>18</v>
      </c>
      <c r="D111" s="325" t="s">
        <v>57</v>
      </c>
      <c r="E111" s="325" t="s">
        <v>13</v>
      </c>
      <c r="F111" s="315"/>
      <c r="G111" s="183" t="str">
        <f>RIGHT('BUDGET SUMMARY'!$A$2,LEN($A$2)-15)</f>
        <v xml:space="preserve">  WIOA ADULT</v>
      </c>
      <c r="H111" s="8" t="s">
        <v>61</v>
      </c>
      <c r="I111" s="429" t="str">
        <f>RIGHT('BUDGET SUMMARY'!$A$3,LEN($A$3)-15)</f>
        <v xml:space="preserve"> WIOA Adult Core Svcs</v>
      </c>
      <c r="J111" s="8" t="s">
        <v>61</v>
      </c>
      <c r="K111" s="431" t="str">
        <f>RIGHT('BUDGET SUMMARY'!$A$4,LEN($A$4)-15)</f>
        <v xml:space="preserve">  ENTER FUND SOURCE HERE</v>
      </c>
      <c r="L111" s="8" t="s">
        <v>61</v>
      </c>
      <c r="M111" s="432" t="str">
        <f>RIGHT('BUDGET SUMMARY'!$A$5,LEN($A$5)-15)</f>
        <v xml:space="preserve">  ENTER FUND SOURCE HERE</v>
      </c>
      <c r="N111" s="8" t="s">
        <v>61</v>
      </c>
      <c r="O111" s="322" t="s">
        <v>53</v>
      </c>
    </row>
    <row r="112" spans="1:20" x14ac:dyDescent="0.2">
      <c r="A112" s="108" t="s">
        <v>74</v>
      </c>
      <c r="B112" s="95"/>
      <c r="C112" s="45"/>
      <c r="D112" s="45"/>
      <c r="E112" s="45"/>
      <c r="F112" s="46"/>
      <c r="G112" s="337"/>
      <c r="H112" s="336"/>
      <c r="I112" s="337"/>
      <c r="J112" s="336"/>
      <c r="K112" s="337"/>
      <c r="L112" s="96"/>
      <c r="M112" s="337"/>
      <c r="N112" s="140"/>
      <c r="O112" s="63"/>
    </row>
    <row r="113" spans="1:20" x14ac:dyDescent="0.2">
      <c r="A113" s="64">
        <v>1</v>
      </c>
      <c r="B113" s="13"/>
      <c r="C113" s="104"/>
      <c r="D113" s="103"/>
      <c r="E113" s="104"/>
      <c r="F113" s="43"/>
      <c r="G113" s="44">
        <f>ROUND(($C113*$D113*$E113)*$G$112,0)</f>
        <v>0</v>
      </c>
      <c r="H113" s="44"/>
      <c r="I113" s="44">
        <f>ROUND(($C113*$D113*$E113)*$I$112,0)</f>
        <v>0</v>
      </c>
      <c r="J113" s="44"/>
      <c r="K113" s="44">
        <f>ROUND(($C113*$D113*$E113)*$K$112,0)</f>
        <v>0</v>
      </c>
      <c r="L113" s="44"/>
      <c r="M113" s="44">
        <f>ROUND(($C113*$D113*$E113)*$M$112,0)</f>
        <v>0</v>
      </c>
      <c r="N113" s="141"/>
      <c r="O113" s="65">
        <f>SUM(G113:N113)</f>
        <v>0</v>
      </c>
      <c r="T113" s="24"/>
    </row>
    <row r="114" spans="1:20" x14ac:dyDescent="0.2">
      <c r="A114" s="64">
        <v>2</v>
      </c>
      <c r="B114" s="13"/>
      <c r="C114" s="104"/>
      <c r="D114" s="103"/>
      <c r="E114" s="104"/>
      <c r="F114" s="43"/>
      <c r="G114" s="44">
        <f>ROUND(($C114*$D114*$E114)*$G$112,0)</f>
        <v>0</v>
      </c>
      <c r="H114" s="44"/>
      <c r="I114" s="44">
        <f>ROUND(($C114*$D114*$E114)*$I$112,0)</f>
        <v>0</v>
      </c>
      <c r="J114" s="44"/>
      <c r="K114" s="44">
        <f>ROUND(($C114*$D114*$E114)*$K$112,0)</f>
        <v>0</v>
      </c>
      <c r="L114" s="44"/>
      <c r="M114" s="44">
        <f>ROUND(($C114*$D114*$E114)*$M$112,0)</f>
        <v>0</v>
      </c>
      <c r="N114" s="141"/>
      <c r="O114" s="65">
        <f>SUM(G114:N114)</f>
        <v>0</v>
      </c>
      <c r="T114" s="24" t="s">
        <v>52</v>
      </c>
    </row>
    <row r="115" spans="1:20" x14ac:dyDescent="0.2">
      <c r="A115" s="64">
        <v>3</v>
      </c>
      <c r="B115" s="22"/>
      <c r="C115" s="104"/>
      <c r="D115" s="103"/>
      <c r="E115" s="104"/>
      <c r="F115" s="43"/>
      <c r="G115" s="44">
        <f>ROUND(($C115*$D115*$E115)*$G$112,0)</f>
        <v>0</v>
      </c>
      <c r="H115" s="44"/>
      <c r="I115" s="44">
        <f>ROUND(($C115*$D115*$E115)*$I$112,0)</f>
        <v>0</v>
      </c>
      <c r="J115" s="44"/>
      <c r="K115" s="44">
        <f>ROUND(($C115*$D115*$E115)*$K$112,0)</f>
        <v>0</v>
      </c>
      <c r="L115" s="44"/>
      <c r="M115" s="44">
        <f>ROUND(($C115*$D115*$E115)*$M$112,0)</f>
        <v>0</v>
      </c>
      <c r="N115" s="141"/>
      <c r="O115" s="65">
        <f>SUM(G115:N115)</f>
        <v>0</v>
      </c>
      <c r="T115" t="s">
        <v>52</v>
      </c>
    </row>
    <row r="116" spans="1:20" x14ac:dyDescent="0.2">
      <c r="A116" s="88" t="s">
        <v>66</v>
      </c>
      <c r="B116" s="13"/>
      <c r="C116" s="44">
        <f>SUM(C113:C115)</f>
        <v>0</v>
      </c>
      <c r="D116" s="43"/>
      <c r="E116" s="43"/>
      <c r="F116" s="43"/>
      <c r="G116" s="44">
        <f t="shared" ref="G116:O116" si="31">SUM(G113:G115)</f>
        <v>0</v>
      </c>
      <c r="H116" s="44">
        <f t="shared" si="31"/>
        <v>0</v>
      </c>
      <c r="I116" s="44">
        <f t="shared" si="31"/>
        <v>0</v>
      </c>
      <c r="J116" s="44">
        <f t="shared" si="31"/>
        <v>0</v>
      </c>
      <c r="K116" s="44">
        <f t="shared" si="31"/>
        <v>0</v>
      </c>
      <c r="L116" s="44">
        <f t="shared" si="31"/>
        <v>0</v>
      </c>
      <c r="M116" s="44">
        <f>SUM(M113:M115)</f>
        <v>0</v>
      </c>
      <c r="N116" s="44">
        <f>SUM(N113:N115)</f>
        <v>0</v>
      </c>
      <c r="O116" s="100">
        <f t="shared" si="31"/>
        <v>0</v>
      </c>
    </row>
    <row r="117" spans="1:20" x14ac:dyDescent="0.2">
      <c r="A117" s="37"/>
      <c r="B117" s="22"/>
      <c r="C117" s="72"/>
      <c r="D117" s="72"/>
      <c r="E117" s="72"/>
      <c r="F117" s="72"/>
      <c r="G117" s="22"/>
      <c r="H117" s="22"/>
      <c r="I117" s="22"/>
      <c r="J117" s="22"/>
      <c r="K117" s="22"/>
      <c r="L117" s="22"/>
      <c r="M117" s="22"/>
      <c r="N117" s="22"/>
      <c r="O117" s="38"/>
    </row>
    <row r="118" spans="1:20" x14ac:dyDescent="0.2">
      <c r="A118" s="89"/>
      <c r="B118" s="23"/>
      <c r="C118" s="51"/>
      <c r="D118" s="51"/>
      <c r="E118" s="51"/>
      <c r="F118" s="51"/>
      <c r="G118" s="57"/>
      <c r="H118" s="57"/>
      <c r="I118" s="57"/>
      <c r="J118" s="57"/>
      <c r="K118" s="57"/>
      <c r="L118" s="57"/>
      <c r="M118" s="57"/>
      <c r="N118" s="57"/>
      <c r="O118" s="90"/>
      <c r="P118" s="26"/>
      <c r="Q118" s="26"/>
      <c r="R118" s="26"/>
      <c r="S118" s="22" t="s">
        <v>52</v>
      </c>
      <c r="T118" s="26"/>
    </row>
    <row r="119" spans="1:20" ht="13.5" thickBot="1" x14ac:dyDescent="0.25">
      <c r="A119" s="91" t="s">
        <v>180</v>
      </c>
      <c r="B119" s="92"/>
      <c r="C119" s="93"/>
      <c r="D119" s="93"/>
      <c r="E119" s="93"/>
      <c r="F119" s="93"/>
      <c r="G119" s="191">
        <f>+G92+G72+G65+G100+G108+G116+G79+G58+G43+G32</f>
        <v>389906</v>
      </c>
      <c r="H119" s="191">
        <f>+H92+H72+H65+H100+H108+H116+H79+H58+H43+H32</f>
        <v>0</v>
      </c>
      <c r="I119" s="191">
        <f>+I92+I72+I65+I100+I108+I116+I79+I58+I43+I32</f>
        <v>53424</v>
      </c>
      <c r="J119" s="191">
        <f>+J92+J72+J65+J100+J108+J116+J79+J58+J43+J32</f>
        <v>0</v>
      </c>
      <c r="K119" s="191">
        <f>+K92+K72+K65+K100+K108+K116+K79+K58+K43+K32</f>
        <v>0</v>
      </c>
      <c r="L119" s="191">
        <f>+L92+L72+L65+L100+L108+L116+L79+L58+L43+L32</f>
        <v>0</v>
      </c>
      <c r="M119" s="191">
        <f>+M92+M72+M65+M100+M108+M116+M79+M58+M43+M32</f>
        <v>0</v>
      </c>
      <c r="N119" s="191">
        <f>+N92+N72+N65+N100+N108+N116+N79+N58+N43+N32</f>
        <v>0</v>
      </c>
      <c r="O119" s="199">
        <f>+O92+O72+O65+O100+O108+O116+O79+O58+O43+O32</f>
        <v>443330</v>
      </c>
    </row>
    <row r="120" spans="1:20" x14ac:dyDescent="0.2">
      <c r="A120" s="33"/>
      <c r="B120" s="23"/>
      <c r="C120" s="51"/>
      <c r="D120" s="51"/>
      <c r="E120" s="51"/>
      <c r="F120" s="51"/>
      <c r="G120" s="57"/>
      <c r="H120" s="57"/>
      <c r="I120" s="57"/>
      <c r="J120" s="57"/>
      <c r="K120" s="57"/>
      <c r="L120" s="57"/>
      <c r="M120" s="57"/>
      <c r="N120" s="57"/>
      <c r="O120" s="58"/>
    </row>
    <row r="121" spans="1:20" x14ac:dyDescent="0.2">
      <c r="A121" s="33"/>
      <c r="B121" s="23"/>
      <c r="C121" s="51"/>
      <c r="D121" s="51"/>
      <c r="E121" s="51"/>
      <c r="F121" s="51"/>
      <c r="G121" s="57"/>
      <c r="H121" s="57"/>
      <c r="I121" s="57"/>
      <c r="J121" s="57"/>
      <c r="K121" s="57"/>
      <c r="L121" s="57"/>
      <c r="M121" s="57"/>
      <c r="N121" s="57"/>
      <c r="O121" s="58"/>
    </row>
    <row r="122" spans="1:20" ht="13.5" thickBot="1" x14ac:dyDescent="0.25">
      <c r="A122" s="33"/>
      <c r="B122" s="23"/>
      <c r="C122" s="51"/>
      <c r="D122" s="51"/>
      <c r="E122" s="51"/>
      <c r="F122" s="51"/>
      <c r="G122" s="57"/>
      <c r="H122" s="57"/>
      <c r="I122" s="57"/>
      <c r="J122" s="57"/>
      <c r="K122" s="57"/>
      <c r="L122" s="57"/>
      <c r="M122" s="57"/>
      <c r="N122" s="57"/>
      <c r="O122" s="58"/>
    </row>
    <row r="123" spans="1:20" s="323" customFormat="1" ht="15" x14ac:dyDescent="0.25">
      <c r="A123" s="111"/>
      <c r="B123" s="112"/>
      <c r="C123" s="113"/>
      <c r="D123" s="113"/>
      <c r="E123" s="113"/>
      <c r="F123" s="114"/>
      <c r="G123" s="220" t="s">
        <v>73</v>
      </c>
      <c r="H123" s="425" t="str">
        <f>+$G$13</f>
        <v xml:space="preserve">  WIOA ADULT</v>
      </c>
      <c r="I123" s="428" t="s">
        <v>73</v>
      </c>
      <c r="J123" s="425" t="str">
        <f>+$I$13</f>
        <v xml:space="preserve"> WIOA Adult Core Svcs</v>
      </c>
      <c r="K123" s="430" t="s">
        <v>73</v>
      </c>
      <c r="L123" s="425" t="str">
        <f>+$K$13</f>
        <v xml:space="preserve">  ENTER FUND SOURCE HERE</v>
      </c>
      <c r="M123" s="424" t="s">
        <v>73</v>
      </c>
      <c r="N123" s="139" t="str">
        <f>+$M$13</f>
        <v xml:space="preserve">  ENTER FUND SOURCE HERE</v>
      </c>
      <c r="O123" s="115"/>
    </row>
    <row r="124" spans="1:20" ht="13.5" thickBot="1" x14ac:dyDescent="0.25">
      <c r="A124" s="330"/>
      <c r="B124" s="331"/>
      <c r="C124" s="332"/>
      <c r="D124" s="332"/>
      <c r="E124" s="332"/>
      <c r="F124" s="333"/>
      <c r="G124" s="183" t="str">
        <f>RIGHT('BUDGET SUMMARY'!$A$2,LEN($A$2)-15)</f>
        <v xml:space="preserve">  WIOA ADULT</v>
      </c>
      <c r="H124" s="8" t="s">
        <v>61</v>
      </c>
      <c r="I124" s="429" t="str">
        <f>RIGHT('BUDGET SUMMARY'!$A$3,LEN($A$3)-15)</f>
        <v xml:space="preserve"> WIOA Adult Core Svcs</v>
      </c>
      <c r="J124" s="8" t="s">
        <v>61</v>
      </c>
      <c r="K124" s="431" t="str">
        <f>RIGHT('BUDGET SUMMARY'!$A$4,LEN($A$4)-15)</f>
        <v xml:space="preserve">  ENTER FUND SOURCE HERE</v>
      </c>
      <c r="L124" s="8" t="s">
        <v>61</v>
      </c>
      <c r="M124" s="432" t="str">
        <f>RIGHT('BUDGET SUMMARY'!$A$5,LEN($A$5)-15)</f>
        <v xml:space="preserve">  ENTER FUND SOURCE HERE</v>
      </c>
      <c r="N124" s="8" t="s">
        <v>61</v>
      </c>
      <c r="O124" s="334" t="s">
        <v>53</v>
      </c>
    </row>
    <row r="125" spans="1:20" x14ac:dyDescent="0.2">
      <c r="A125" s="33"/>
      <c r="B125" s="23"/>
      <c r="C125" s="51"/>
      <c r="D125" s="51"/>
      <c r="E125" s="51"/>
      <c r="F125" s="51"/>
      <c r="G125" s="57"/>
      <c r="H125" s="57"/>
      <c r="I125" s="57"/>
      <c r="J125" s="57"/>
      <c r="K125" s="57"/>
      <c r="L125" s="57"/>
      <c r="M125" s="57"/>
      <c r="N125" s="57"/>
      <c r="O125" s="58"/>
    </row>
    <row r="126" spans="1:20" ht="16.5" hidden="1" customHeight="1" thickBot="1" x14ac:dyDescent="0.2">
      <c r="A126" s="33"/>
      <c r="B126" s="23"/>
      <c r="C126" s="51"/>
      <c r="D126" s="51"/>
      <c r="E126" s="51"/>
      <c r="F126" s="51"/>
      <c r="G126" s="23"/>
      <c r="H126" s="23"/>
      <c r="I126" s="23"/>
      <c r="J126" s="23"/>
      <c r="K126" s="23"/>
      <c r="L126" s="23"/>
      <c r="M126" s="23"/>
      <c r="N126" s="23"/>
      <c r="O126" s="116"/>
      <c r="P126" s="26"/>
      <c r="Q126" s="26"/>
      <c r="R126" s="26"/>
      <c r="S126" s="22" t="s">
        <v>52</v>
      </c>
      <c r="T126" s="26"/>
    </row>
    <row r="127" spans="1:20" ht="13.5" hidden="1" thickBot="1" x14ac:dyDescent="0.25">
      <c r="A127" s="75" t="s">
        <v>116</v>
      </c>
      <c r="B127" s="76"/>
      <c r="C127" s="77"/>
      <c r="D127" s="77"/>
      <c r="E127" s="77"/>
      <c r="F127" s="77"/>
      <c r="G127" s="78"/>
      <c r="H127" s="78">
        <f>+H119</f>
        <v>0</v>
      </c>
      <c r="I127" s="78"/>
      <c r="J127" s="78">
        <f>+J119</f>
        <v>0</v>
      </c>
      <c r="K127" s="78"/>
      <c r="L127" s="78">
        <f>+L119</f>
        <v>0</v>
      </c>
      <c r="M127" s="78"/>
      <c r="N127" s="78">
        <f>+N119</f>
        <v>0</v>
      </c>
      <c r="O127" s="78">
        <f>SUM(H127:N127)</f>
        <v>0</v>
      </c>
    </row>
    <row r="128" spans="1:20" ht="13.5" hidden="1" thickTop="1" x14ac:dyDescent="0.2">
      <c r="O128" s="277"/>
    </row>
    <row r="129" spans="1:17" ht="16.5" customHeight="1" x14ac:dyDescent="0.2">
      <c r="O129" s="278"/>
      <c r="Q129" s="85"/>
    </row>
    <row r="130" spans="1:17" s="365" customFormat="1" ht="16.5" customHeight="1" thickBot="1" x14ac:dyDescent="0.3">
      <c r="A130" s="79" t="s">
        <v>65</v>
      </c>
      <c r="B130" s="80"/>
      <c r="C130" s="81"/>
      <c r="D130" s="81"/>
      <c r="E130" s="81"/>
      <c r="F130" s="81"/>
      <c r="G130" s="279">
        <f>+G119+H127</f>
        <v>389906</v>
      </c>
      <c r="H130" s="279"/>
      <c r="I130" s="279">
        <f>+I119+J127</f>
        <v>53424</v>
      </c>
      <c r="J130" s="279"/>
      <c r="K130" s="279">
        <f>+K119+L127</f>
        <v>0</v>
      </c>
      <c r="L130" s="279"/>
      <c r="M130" s="279">
        <f>+M119+N127</f>
        <v>0</v>
      </c>
      <c r="N130" s="279"/>
      <c r="O130" s="279">
        <f>SUM(G130:N130)</f>
        <v>443330</v>
      </c>
      <c r="Q130" s="85"/>
    </row>
    <row r="131" spans="1:17" ht="12.75" customHeight="1" thickTop="1" x14ac:dyDescent="0.25">
      <c r="A131" s="86"/>
      <c r="B131" s="291"/>
      <c r="C131" s="72"/>
      <c r="D131" s="72"/>
      <c r="E131" s="72"/>
      <c r="F131" s="72"/>
      <c r="G131" s="87"/>
      <c r="H131" s="87"/>
      <c r="I131" s="87"/>
      <c r="J131" s="87"/>
      <c r="K131" s="87"/>
      <c r="L131" s="87"/>
      <c r="M131" s="87"/>
      <c r="N131" s="87"/>
      <c r="O131" s="87"/>
      <c r="Q131" s="85"/>
    </row>
    <row r="132" spans="1:17" s="290" customFormat="1" ht="16.5" customHeight="1" x14ac:dyDescent="0.25">
      <c r="A132" s="86"/>
      <c r="B132" s="22"/>
      <c r="C132" s="72"/>
      <c r="D132" s="72"/>
      <c r="E132" s="72"/>
      <c r="F132" s="72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7" s="365" customFormat="1" ht="16.5" customHeight="1" thickBot="1" x14ac:dyDescent="0.3">
      <c r="A133" s="448" t="s">
        <v>190</v>
      </c>
      <c r="B133" s="449"/>
      <c r="C133" s="450"/>
      <c r="D133" s="450"/>
      <c r="E133" s="449"/>
      <c r="F133" s="451">
        <f>G133/G130</f>
        <v>0.62066241606951422</v>
      </c>
      <c r="G133" s="452">
        <f>+G65+H65+G72+H72+G79+H79+G84+H84+G85+H85</f>
        <v>242000</v>
      </c>
      <c r="H133" s="457">
        <f>I133/I130</f>
        <v>0</v>
      </c>
      <c r="I133" s="452">
        <f>+I65+J65+I72+J72+I79+J79+I84+J84+I85+J85</f>
        <v>0</v>
      </c>
      <c r="J133" s="457" t="e">
        <f>K133/K130</f>
        <v>#DIV/0!</v>
      </c>
      <c r="K133" s="452">
        <f>+K65+L65+K72+L72+K79+L79+K84+L84+K85+L85</f>
        <v>0</v>
      </c>
      <c r="L133" s="457" t="e">
        <f>M133/M130</f>
        <v>#DIV/0!</v>
      </c>
      <c r="M133" s="452">
        <f>+M65+N65+M72+N72+M79+N79+M84+N84+M85+N85</f>
        <v>0</v>
      </c>
      <c r="N133" s="457">
        <f>O133/O130</f>
        <v>0.54586876593057088</v>
      </c>
      <c r="O133" s="452">
        <f>+O65+P64+O72+P71+O79+P78+O84+P83+O85+P84</f>
        <v>242000</v>
      </c>
    </row>
    <row r="134" spans="1:17" s="290" customFormat="1" ht="16.5" customHeight="1" thickTop="1" x14ac:dyDescent="0.2">
      <c r="A134" s="365"/>
      <c r="B134" s="365"/>
      <c r="C134" s="47"/>
      <c r="D134" s="47"/>
      <c r="E134" s="72"/>
      <c r="F134" s="453"/>
      <c r="G134" s="365"/>
      <c r="H134" s="458"/>
      <c r="I134" s="365"/>
      <c r="J134" s="458"/>
      <c r="K134" s="365"/>
      <c r="L134" s="458"/>
      <c r="M134" s="365"/>
      <c r="N134" s="458"/>
      <c r="O134" s="365"/>
    </row>
    <row r="135" spans="1:17" ht="16.5" thickBot="1" x14ac:dyDescent="0.3">
      <c r="A135" s="79" t="s">
        <v>191</v>
      </c>
      <c r="B135" s="454"/>
      <c r="C135" s="455"/>
      <c r="D135" s="455"/>
      <c r="E135" s="454"/>
      <c r="F135" s="456">
        <f>G135/G130</f>
        <v>0.37933758393048583</v>
      </c>
      <c r="G135" s="279">
        <f>G130-G133</f>
        <v>147906</v>
      </c>
      <c r="H135" s="459">
        <f>I135/I130</f>
        <v>1</v>
      </c>
      <c r="I135" s="279">
        <f>I130-I133</f>
        <v>53424</v>
      </c>
      <c r="J135" s="459" t="e">
        <f>K135/K130</f>
        <v>#DIV/0!</v>
      </c>
      <c r="K135" s="279">
        <f>K130-K133</f>
        <v>0</v>
      </c>
      <c r="L135" s="459" t="e">
        <f>M135/M130</f>
        <v>#DIV/0!</v>
      </c>
      <c r="M135" s="279">
        <f>M130-M133</f>
        <v>0</v>
      </c>
      <c r="N135" s="459">
        <f>O135/O130</f>
        <v>0.45413123406942907</v>
      </c>
      <c r="O135" s="279">
        <f>O130-O133</f>
        <v>201330</v>
      </c>
    </row>
    <row r="136" spans="1:17" ht="13.5" thickTop="1" x14ac:dyDescent="0.2"/>
  </sheetData>
  <sheetProtection formatCells="0" formatColumns="0" formatRows="0" insertColumns="0" insertRows="0" deleteColumns="0" deleteRows="0" sort="0"/>
  <protectedRanges>
    <protectedRange sqref="A136:O171 M110:N110 K124 M124 A62:O66 A60:F61 A67:F68 A74:F75 A81:F82 A94:F95 A102:F103 A110:F111 O67:O68 O60:O61 O74:O75 O81:O82 O94:O95 O102:O103 O110:O111 M123:N123 G13 G35 G46 G61 G68 G75 G82 G95 G103 G111 G124 I13 I35 I46 I61 I68 I75 I82 I95 I103 I111 I124 K13 M13 M12:N12 K35 M35 M34:N34 K46 M46 M45:N45 K61 M61 M60:N60 K68 M68 M67:N67 K75 M75 M74:N74 K82 M82 M81:N81 K95 M95 M94:N94 K103 M103 M102:N102 K111 M111 G14:M14 G36:M36 G47:M47 A69:O73 A76:O80 A83:O93 A96:O101 A104:O109 A112:O118 A1:G6 P59:IV117" name="Range1"/>
    <protectedRange sqref="A37:O42 A48:O53 J15:O31 G20:I31 G15:I18 H19:I19 A15:F31 A55:O57" name="Budget sheet Prog Serv_2"/>
    <protectedRange sqref="A43:O44 A32:O32 A58:O58" name="Budget sheet Prog Activities_2"/>
    <protectedRange sqref="A133:O135" name="Budget sheet Training Percent"/>
    <protectedRange sqref="A54:O54" name="Budget sheet Prog Serv_2_2"/>
  </protectedRanges>
  <mergeCells count="5">
    <mergeCell ref="A60:B60"/>
    <mergeCell ref="A45:B45"/>
    <mergeCell ref="A12:B12"/>
    <mergeCell ref="A10:O10"/>
    <mergeCell ref="A11:O11"/>
  </mergeCells>
  <phoneticPr fontId="0" type="noConversion"/>
  <pageMargins left="0" right="0" top="0.85" bottom="0.49" header="0.25" footer="0.25"/>
  <pageSetup scale="65" fitToHeight="0" orientation="landscape" r:id="rId1"/>
  <headerFooter alignWithMargins="0">
    <oddFooter>Page &amp;P of &amp;N</oddFooter>
  </headerFooter>
  <rowBreaks count="1" manualBreakCount="1">
    <brk id="8" max="14" man="1"/>
  </rowBreaks>
  <ignoredErrors>
    <ignoredError sqref="G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Normal="100" workbookViewId="0">
      <selection activeCell="B6" sqref="B6"/>
    </sheetView>
  </sheetViews>
  <sheetFormatPr defaultRowHeight="12.75" x14ac:dyDescent="0.2"/>
  <cols>
    <col min="2" max="2" width="14.28515625" customWidth="1"/>
    <col min="3" max="3" width="28.140625" customWidth="1"/>
    <col min="4" max="4" width="16.5703125" customWidth="1"/>
    <col min="5" max="5" width="18" customWidth="1"/>
    <col min="6" max="10" width="16" customWidth="1"/>
    <col min="11" max="11" width="14.42578125" customWidth="1"/>
  </cols>
  <sheetData>
    <row r="1" spans="1:11" x14ac:dyDescent="0.2">
      <c r="A1" s="118" t="str">
        <f>+'BUDGET '!A1</f>
        <v>Agency Name:  ENTER YOUR AGENCY NAME HERE</v>
      </c>
      <c r="G1" s="94"/>
      <c r="H1" s="94"/>
      <c r="I1" s="94"/>
      <c r="J1" s="94">
        <f ca="1">TODAY()</f>
        <v>45723</v>
      </c>
    </row>
    <row r="2" spans="1:11" x14ac:dyDescent="0.2">
      <c r="A2" s="118" t="str">
        <f>+'BUDGET '!A2</f>
        <v>Funding Source:  WIOA ADULT</v>
      </c>
      <c r="G2" s="34"/>
      <c r="H2" s="34"/>
      <c r="I2" s="34"/>
      <c r="J2" s="34" t="s">
        <v>62</v>
      </c>
    </row>
    <row r="3" spans="1:11" hidden="1" x14ac:dyDescent="0.2">
      <c r="A3" s="118" t="str">
        <f>+'BUDGET '!A3</f>
        <v>Funding Source: WIOA Adult Core Svcs</v>
      </c>
    </row>
    <row r="4" spans="1:11" hidden="1" x14ac:dyDescent="0.2">
      <c r="A4" s="118" t="str">
        <f>+'BUDGET '!A4</f>
        <v>Funding Source:  ENTER FUND SOURCE HERE</v>
      </c>
    </row>
    <row r="5" spans="1:11" hidden="1" x14ac:dyDescent="0.2">
      <c r="A5" s="118" t="str">
        <f>+'BUDGET '!A5</f>
        <v>Funding Source:  ENTER FUND SOURCE HERE</v>
      </c>
    </row>
    <row r="6" spans="1:11" x14ac:dyDescent="0.2">
      <c r="A6" s="118" t="str">
        <f>+'BUDGET '!A6</f>
        <v>Addendum #:   REQUEST FOR PROPOSAL</v>
      </c>
    </row>
    <row r="7" spans="1:11" x14ac:dyDescent="0.2">
      <c r="A7" s="1"/>
    </row>
    <row r="8" spans="1:11" ht="15.75" x14ac:dyDescent="0.25">
      <c r="A8" s="488" t="s">
        <v>0</v>
      </c>
      <c r="B8" s="488"/>
      <c r="C8" s="488"/>
      <c r="D8" s="488"/>
      <c r="E8" s="488"/>
      <c r="F8" s="488"/>
      <c r="G8" s="488"/>
      <c r="H8" s="488"/>
      <c r="I8" s="488"/>
      <c r="J8" s="488"/>
    </row>
    <row r="10" spans="1:11" x14ac:dyDescent="0.2">
      <c r="A10" s="489" t="s">
        <v>162</v>
      </c>
      <c r="B10" s="489"/>
      <c r="C10" s="489"/>
      <c r="D10" s="489"/>
      <c r="E10" s="489"/>
      <c r="F10" s="489"/>
      <c r="G10" s="489"/>
      <c r="H10" s="489"/>
      <c r="I10" s="489"/>
      <c r="J10" s="489"/>
    </row>
    <row r="11" spans="1:11" ht="13.5" thickBot="1" x14ac:dyDescent="0.25"/>
    <row r="12" spans="1:11" ht="13.5" thickTop="1" x14ac:dyDescent="0.2">
      <c r="A12" s="490" t="s">
        <v>59</v>
      </c>
      <c r="B12" s="491"/>
      <c r="C12" s="492"/>
      <c r="D12" s="460" t="s">
        <v>1</v>
      </c>
      <c r="E12" s="460" t="s">
        <v>3</v>
      </c>
      <c r="F12" s="461" t="s">
        <v>5</v>
      </c>
      <c r="G12" s="462"/>
      <c r="H12" s="463"/>
      <c r="I12" s="464"/>
      <c r="J12" s="465"/>
      <c r="K12" s="155"/>
    </row>
    <row r="13" spans="1:11" ht="51" x14ac:dyDescent="0.2">
      <c r="A13" s="493"/>
      <c r="B13" s="494"/>
      <c r="C13" s="495"/>
      <c r="D13" s="3" t="s">
        <v>2</v>
      </c>
      <c r="E13" s="3" t="s">
        <v>4</v>
      </c>
      <c r="F13" s="160" t="s">
        <v>2</v>
      </c>
      <c r="G13" s="152" t="str">
        <f>+A2</f>
        <v>Funding Source:  WIOA ADULT</v>
      </c>
      <c r="H13" s="153" t="str">
        <f>+A3</f>
        <v>Funding Source: WIOA Adult Core Svcs</v>
      </c>
      <c r="I13" s="154" t="str">
        <f>+A4</f>
        <v>Funding Source:  ENTER FUND SOURCE HERE</v>
      </c>
      <c r="J13" s="466" t="str">
        <f>+A5</f>
        <v>Funding Source:  ENTER FUND SOURCE HERE</v>
      </c>
      <c r="K13" s="156" t="s">
        <v>92</v>
      </c>
    </row>
    <row r="14" spans="1:11" x14ac:dyDescent="0.2">
      <c r="A14" s="37"/>
      <c r="B14" s="291"/>
      <c r="C14" s="291"/>
      <c r="D14" s="5"/>
      <c r="E14" s="5"/>
      <c r="F14" s="445"/>
      <c r="G14" s="165"/>
      <c r="H14" s="5"/>
      <c r="I14" s="5"/>
      <c r="J14" s="467"/>
      <c r="K14" s="162"/>
    </row>
    <row r="15" spans="1:11" ht="15" customHeight="1" x14ac:dyDescent="0.2">
      <c r="A15" s="468" t="str">
        <f>+'BUDGET '!A11:O11</f>
        <v>2.4  STAFF__PARTICIPANT BUDGET</v>
      </c>
      <c r="B15" s="196"/>
      <c r="C15" s="200"/>
      <c r="D15" s="374"/>
      <c r="E15" s="374"/>
      <c r="F15" s="377" t="s">
        <v>52</v>
      </c>
      <c r="G15" s="379"/>
      <c r="H15" s="374"/>
      <c r="I15" s="374"/>
      <c r="J15" s="469"/>
      <c r="K15" s="373"/>
    </row>
    <row r="16" spans="1:11" ht="15" customHeight="1" x14ac:dyDescent="0.2">
      <c r="A16" s="470" t="str">
        <f>+'BUDGET '!A12:B12</f>
        <v>2.4.1  Salaries and Wages</v>
      </c>
      <c r="B16" s="230"/>
      <c r="C16" s="231"/>
      <c r="D16" s="295">
        <f>+'BUDGET '!G32+'BUDGET '!I32+'BUDGET '!K32+'BUDGET '!M32</f>
        <v>99112</v>
      </c>
      <c r="E16" s="295">
        <f>+'BUDGET '!H32+'BUDGET '!J32+'BUDGET '!L32+'BUDGET '!N32</f>
        <v>0</v>
      </c>
      <c r="F16" s="161">
        <f t="shared" ref="F16:F23" si="0">+D16+E16</f>
        <v>99112</v>
      </c>
      <c r="G16" s="158">
        <f>+'BUDGET '!G32+'BUDGET '!H32</f>
        <v>61672</v>
      </c>
      <c r="H16" s="295">
        <f>+'BUDGET '!I32+'BUDGET '!J32</f>
        <v>37440</v>
      </c>
      <c r="I16" s="295">
        <f>+'BUDGET '!K32+'BUDGET '!L32</f>
        <v>0</v>
      </c>
      <c r="J16" s="65">
        <f>+'BUDGET '!M32+'BUDGET '!N32</f>
        <v>0</v>
      </c>
      <c r="K16" s="163">
        <f>+'BUDGET '!O32</f>
        <v>99112</v>
      </c>
    </row>
    <row r="17" spans="1:11" ht="15" customHeight="1" x14ac:dyDescent="0.2">
      <c r="A17" s="470" t="str">
        <f>+'BUDGET '!A34</f>
        <v>2.4.2  Fringes</v>
      </c>
      <c r="B17" s="230"/>
      <c r="C17" s="231"/>
      <c r="D17" s="295">
        <f>+'BUDGET '!G43+'BUDGET '!I43+'BUDGET '!K43+'BUDGET '!M43</f>
        <v>65250</v>
      </c>
      <c r="E17" s="295">
        <f>+'BUDGET '!H43+'BUDGET '!J43+'BUDGET '!L43+'BUDGET '!N43</f>
        <v>0</v>
      </c>
      <c r="F17" s="161">
        <f t="shared" si="0"/>
        <v>65250</v>
      </c>
      <c r="G17" s="158">
        <f>+'BUDGET '!G43+'BUDGET '!H43</f>
        <v>65250</v>
      </c>
      <c r="H17" s="295">
        <f>+'BUDGET '!I43+'BUDGET '!J43</f>
        <v>0</v>
      </c>
      <c r="I17" s="295">
        <f>+'BUDGET '!K43+'BUDGET '!L43</f>
        <v>0</v>
      </c>
      <c r="J17" s="65">
        <f>+'BUDGET '!M43+'BUDGET '!N43</f>
        <v>0</v>
      </c>
      <c r="K17" s="163">
        <f>+'BUDGET '!O43</f>
        <v>65250</v>
      </c>
    </row>
    <row r="18" spans="1:11" ht="15" customHeight="1" x14ac:dyDescent="0.2">
      <c r="A18" s="470" t="str">
        <f>+'BUDGET '!A45:B45</f>
        <v>2.4.3  Other Staffing Costs</v>
      </c>
      <c r="B18" s="230"/>
      <c r="C18" s="231"/>
      <c r="D18" s="295">
        <f>+'BUDGET '!G58+'BUDGET '!I58+'BUDGET '!K58+'BUDGET '!M58</f>
        <v>36968</v>
      </c>
      <c r="E18" s="295">
        <f>+'BUDGET '!H58+'BUDGET '!J58+'BUDGET '!L58+'BUDGET '!N58</f>
        <v>0</v>
      </c>
      <c r="F18" s="161">
        <f t="shared" si="0"/>
        <v>36968</v>
      </c>
      <c r="G18" s="158">
        <f>+'BUDGET '!G58+'BUDGET '!H58</f>
        <v>20984</v>
      </c>
      <c r="H18" s="295">
        <f>+'BUDGET '!I58+'BUDGET '!J58</f>
        <v>15984</v>
      </c>
      <c r="I18" s="295">
        <f>+'BUDGET '!K58+'BUDGET '!L58</f>
        <v>0</v>
      </c>
      <c r="J18" s="65">
        <f>+'BUDGET '!M58+'BUDGET '!N58</f>
        <v>0</v>
      </c>
      <c r="K18" s="163">
        <f>+'BUDGET '!O58</f>
        <v>36968</v>
      </c>
    </row>
    <row r="19" spans="1:11" s="365" customFormat="1" ht="15" customHeight="1" thickBot="1" x14ac:dyDescent="0.25">
      <c r="A19" s="499" t="s">
        <v>178</v>
      </c>
      <c r="B19" s="500"/>
      <c r="C19" s="501"/>
      <c r="D19" s="368">
        <f>SUM(D16:D18)</f>
        <v>201330</v>
      </c>
      <c r="E19" s="368">
        <f>SUM(E16:E18)</f>
        <v>0</v>
      </c>
      <c r="F19" s="375">
        <f>SUM(F16:F18)</f>
        <v>201330</v>
      </c>
      <c r="G19" s="378">
        <f>SUM(G16:G18)</f>
        <v>147906</v>
      </c>
      <c r="H19" s="378">
        <f t="shared" ref="H19:I19" si="1">SUM(H16:H18)</f>
        <v>53424</v>
      </c>
      <c r="I19" s="378">
        <f t="shared" si="1"/>
        <v>0</v>
      </c>
      <c r="J19" s="471">
        <f>SUM(J16:J18)</f>
        <v>0</v>
      </c>
      <c r="K19" s="376">
        <f>SUM(K16:K18)</f>
        <v>201330</v>
      </c>
    </row>
    <row r="20" spans="1:11" ht="15" customHeight="1" thickTop="1" x14ac:dyDescent="0.2">
      <c r="A20" s="472" t="str">
        <f>+'BUDGET '!A60:B60</f>
        <v>2.4.4  Vocational/Occ Education/Training</v>
      </c>
      <c r="B20" s="4"/>
      <c r="C20" s="4"/>
      <c r="D20" s="366">
        <f>+'BUDGET '!G65+'BUDGET '!I65+'BUDGET '!K65+'BUDGET '!M65</f>
        <v>200000</v>
      </c>
      <c r="E20" s="366">
        <f>+'BUDGET '!H65+'BUDGET '!J65+'BUDGET '!L65+'BUDGET '!N65</f>
        <v>0</v>
      </c>
      <c r="F20" s="372">
        <f t="shared" si="0"/>
        <v>200000</v>
      </c>
      <c r="G20" s="363">
        <f>+'BUDGET '!G65+'BUDGET '!H65</f>
        <v>200000</v>
      </c>
      <c r="H20" s="366">
        <f>+'BUDGET '!I65+'BUDGET '!J65</f>
        <v>0</v>
      </c>
      <c r="I20" s="366">
        <f>+'BUDGET '!K65+'BUDGET '!L65</f>
        <v>0</v>
      </c>
      <c r="J20" s="473">
        <f>+'BUDGET '!M65+'BUDGET '!N65</f>
        <v>0</v>
      </c>
      <c r="K20" s="367">
        <f>+'BUDGET '!O65</f>
        <v>200000</v>
      </c>
    </row>
    <row r="21" spans="1:11" ht="15" customHeight="1" x14ac:dyDescent="0.2">
      <c r="A21" s="472" t="str">
        <f>+'BUDGET '!A67</f>
        <v>2.4.5  OJT / SET- Job Title</v>
      </c>
      <c r="B21" s="169"/>
      <c r="C21" s="6"/>
      <c r="D21" s="295">
        <f>+'BUDGET '!G72+'BUDGET '!I72+'BUDGET '!K72+'BUDGET '!M72</f>
        <v>12000</v>
      </c>
      <c r="E21" s="54">
        <f>+'BUDGET '!H72+'BUDGET '!J72+'BUDGET '!L72+'BUDGET '!N72</f>
        <v>0</v>
      </c>
      <c r="F21" s="161">
        <f t="shared" si="0"/>
        <v>12000</v>
      </c>
      <c r="G21" s="158">
        <f>+'BUDGET '!G72+'BUDGET '!H72</f>
        <v>12000</v>
      </c>
      <c r="H21" s="295">
        <f>+'BUDGET '!I72+'BUDGET '!J72</f>
        <v>0</v>
      </c>
      <c r="I21" s="295">
        <f>+'BUDGET '!K72+'BUDGET '!L72</f>
        <v>0</v>
      </c>
      <c r="J21" s="65">
        <f>+'BUDGET '!M72+'BUDGET '!N72</f>
        <v>0</v>
      </c>
      <c r="K21" s="163">
        <f>+'BUDGET '!O72</f>
        <v>12000</v>
      </c>
    </row>
    <row r="22" spans="1:11" ht="15" customHeight="1" x14ac:dyDescent="0.2">
      <c r="A22" s="474" t="str">
        <f>+'BUDGET '!A74</f>
        <v>2.4.6   Assessment Testing</v>
      </c>
      <c r="B22" s="291"/>
      <c r="C22" s="7"/>
      <c r="D22" s="295">
        <f>+'BUDGET '!G79+'BUDGET '!I79+'BUDGET '!K79+'BUDGET '!M79</f>
        <v>0</v>
      </c>
      <c r="E22" s="54">
        <f>+'BUDGET '!H79+'BUDGET '!J79+'BUDGET '!L79+'BUDGET '!N79</f>
        <v>0</v>
      </c>
      <c r="F22" s="161">
        <f>+D22+E22</f>
        <v>0</v>
      </c>
      <c r="G22" s="158">
        <f>+'BUDGET '!G79+'BUDGET '!H79</f>
        <v>0</v>
      </c>
      <c r="H22" s="295">
        <f>+'BUDGET '!I79+'BUDGET '!J79</f>
        <v>0</v>
      </c>
      <c r="I22" s="295">
        <f>+'BUDGET '!K79+'BUDGET '!L79</f>
        <v>0</v>
      </c>
      <c r="J22" s="65">
        <f>+'BUDGET '!M79+'BUDGET '!N79</f>
        <v>0</v>
      </c>
      <c r="K22" s="163">
        <f>+'BUDGET '!O79</f>
        <v>0</v>
      </c>
    </row>
    <row r="23" spans="1:11" ht="15" customHeight="1" x14ac:dyDescent="0.2">
      <c r="A23" s="472" t="str">
        <f>+'BUDGET '!A81</f>
        <v>2.4.7  Other Participant Costs</v>
      </c>
      <c r="B23" s="169"/>
      <c r="C23" s="6"/>
      <c r="D23" s="295">
        <f>+'BUDGET '!G92+'BUDGET '!I92+'BUDGET '!K92+'BUDGET '!M92</f>
        <v>30000</v>
      </c>
      <c r="E23" s="295">
        <f>+'BUDGET '!H92+'BUDGET '!J92+'BUDGET '!L92+'BUDGET '!N92</f>
        <v>0</v>
      </c>
      <c r="F23" s="161">
        <f t="shared" si="0"/>
        <v>30000</v>
      </c>
      <c r="G23" s="158">
        <f>+'BUDGET '!G92+'BUDGET '!H92</f>
        <v>30000</v>
      </c>
      <c r="H23" s="295">
        <f>+'BUDGET '!I92+'BUDGET '!J92</f>
        <v>0</v>
      </c>
      <c r="I23" s="295">
        <f>+'BUDGET '!K92+'BUDGET '!L92</f>
        <v>0</v>
      </c>
      <c r="J23" s="65">
        <f>+'BUDGET '!M92+'BUDGET '!N92</f>
        <v>0</v>
      </c>
      <c r="K23" s="163">
        <f>+'BUDGET '!O92</f>
        <v>30000</v>
      </c>
    </row>
    <row r="24" spans="1:11" ht="15" customHeight="1" x14ac:dyDescent="0.2">
      <c r="A24" s="472" t="str">
        <f>+'BUDGET '!A94</f>
        <v>2.4.8   Participant Wages</v>
      </c>
      <c r="B24" s="169"/>
      <c r="C24" s="6"/>
      <c r="D24" s="295">
        <f>+'BUDGET '!G100+'BUDGET '!I100+'BUDGET '!K100+'BUDGET '!M100</f>
        <v>0</v>
      </c>
      <c r="E24" s="295">
        <f>+'BUDGET '!H100+'BUDGET '!J100+'BUDGET '!L100+'BUDGET '!N100</f>
        <v>0</v>
      </c>
      <c r="F24" s="161">
        <f>+D24+E24</f>
        <v>0</v>
      </c>
      <c r="G24" s="158">
        <f>+'BUDGET '!G100+'BUDGET '!H100</f>
        <v>0</v>
      </c>
      <c r="H24" s="295">
        <f>+'BUDGET '!I100+'BUDGET '!J100</f>
        <v>0</v>
      </c>
      <c r="I24" s="295">
        <f>+'BUDGET '!K100+'BUDGET '!L100</f>
        <v>0</v>
      </c>
      <c r="J24" s="65">
        <f>+'BUDGET '!M100+'BUDGET '!N100</f>
        <v>0</v>
      </c>
      <c r="K24" s="163">
        <f>+'BUDGET '!O100</f>
        <v>0</v>
      </c>
    </row>
    <row r="25" spans="1:11" ht="15" customHeight="1" x14ac:dyDescent="0.2">
      <c r="A25" s="472" t="str">
        <f>+'BUDGET '!A102</f>
        <v>2.4.9   Participant Fringe Benefits</v>
      </c>
      <c r="B25" s="169"/>
      <c r="C25" s="6"/>
      <c r="D25" s="295">
        <f>+'BUDGET '!G108+'BUDGET '!I108+'BUDGET '!K108+'BUDGET '!M108</f>
        <v>0</v>
      </c>
      <c r="E25" s="295">
        <f>+'BUDGET '!H108+'BUDGET '!J108+'BUDGET '!L108+'BUDGET '!N108</f>
        <v>0</v>
      </c>
      <c r="F25" s="161">
        <f>+D25+E25</f>
        <v>0</v>
      </c>
      <c r="G25" s="158">
        <f>+'BUDGET '!G108+'BUDGET '!H108</f>
        <v>0</v>
      </c>
      <c r="H25" s="295">
        <f>+'BUDGET '!I108+'BUDGET '!J108</f>
        <v>0</v>
      </c>
      <c r="I25" s="295">
        <f>+'BUDGET '!K108+'BUDGET '!L108</f>
        <v>0</v>
      </c>
      <c r="J25" s="65">
        <f>+'BUDGET '!M108+'BUDGET '!N108</f>
        <v>0</v>
      </c>
      <c r="K25" s="163">
        <f>+'BUDGET '!O108</f>
        <v>0</v>
      </c>
    </row>
    <row r="26" spans="1:11" ht="15" customHeight="1" x14ac:dyDescent="0.2">
      <c r="A26" s="472" t="str">
        <f>+'BUDGET '!A110</f>
        <v>2.4.10 Participant Travel</v>
      </c>
      <c r="B26" s="232"/>
      <c r="C26" s="6"/>
      <c r="D26" s="55">
        <f>+'BUDGET '!G116+'BUDGET '!I116+'BUDGET '!K116+'BUDGET '!M116</f>
        <v>0</v>
      </c>
      <c r="E26" s="295">
        <f>+'BUDGET '!H116+'BUDGET '!J116+'BUDGET '!L116+'BUDGET '!N116</f>
        <v>0</v>
      </c>
      <c r="F26" s="161">
        <f>+D26+E26</f>
        <v>0</v>
      </c>
      <c r="G26" s="158">
        <f>+'BUDGET '!G116+'BUDGET '!H116</f>
        <v>0</v>
      </c>
      <c r="H26" s="295">
        <f>+'BUDGET '!I116+'BUDGET '!J116</f>
        <v>0</v>
      </c>
      <c r="I26" s="295">
        <f>+'BUDGET '!K116+'BUDGET '!L116</f>
        <v>0</v>
      </c>
      <c r="J26" s="65">
        <f>+'BUDGET '!M116+'BUDGET '!N116</f>
        <v>0</v>
      </c>
      <c r="K26" s="163">
        <f>+'BUDGET '!O116</f>
        <v>0</v>
      </c>
    </row>
    <row r="27" spans="1:11" s="365" customFormat="1" ht="15" customHeight="1" thickBot="1" x14ac:dyDescent="0.25">
      <c r="A27" s="499" t="s">
        <v>154</v>
      </c>
      <c r="B27" s="500"/>
      <c r="C27" s="501"/>
      <c r="D27" s="380">
        <f>SUM(D20:D26)</f>
        <v>242000</v>
      </c>
      <c r="E27" s="364">
        <f>SUM(E20:E26)</f>
        <v>0</v>
      </c>
      <c r="F27" s="371">
        <f>SUM(F20:F26)</f>
        <v>242000</v>
      </c>
      <c r="G27" s="370">
        <f>SUM(G20:G26)</f>
        <v>242000</v>
      </c>
      <c r="H27" s="370">
        <f t="shared" ref="H27:I27" si="2">SUM(H20:H26)</f>
        <v>0</v>
      </c>
      <c r="I27" s="370">
        <f t="shared" si="2"/>
        <v>0</v>
      </c>
      <c r="J27" s="475">
        <f>SUM(J20:J26)</f>
        <v>0</v>
      </c>
      <c r="K27" s="376">
        <f>SUM(K20:K26)</f>
        <v>242000</v>
      </c>
    </row>
    <row r="28" spans="1:11" ht="13.5" thickTop="1" x14ac:dyDescent="0.2">
      <c r="A28" s="468"/>
      <c r="B28" s="196"/>
      <c r="C28" s="196"/>
      <c r="D28" s="369"/>
      <c r="E28" s="369"/>
      <c r="F28" s="433"/>
      <c r="G28" s="369"/>
      <c r="H28" s="369"/>
      <c r="I28" s="369"/>
      <c r="J28" s="476"/>
      <c r="K28" s="373"/>
    </row>
    <row r="29" spans="1:11" ht="15" x14ac:dyDescent="0.25">
      <c r="A29" s="496" t="s">
        <v>64</v>
      </c>
      <c r="B29" s="497"/>
      <c r="C29" s="498"/>
      <c r="D29" s="446">
        <f>+D27+D19</f>
        <v>443330</v>
      </c>
      <c r="E29" s="446">
        <f t="shared" ref="E29:K29" si="3">+E27+E19</f>
        <v>0</v>
      </c>
      <c r="F29" s="447">
        <f t="shared" si="3"/>
        <v>443330</v>
      </c>
      <c r="G29" s="159">
        <f t="shared" si="3"/>
        <v>389906</v>
      </c>
      <c r="H29" s="31">
        <f t="shared" si="3"/>
        <v>53424</v>
      </c>
      <c r="I29" s="31">
        <f t="shared" si="3"/>
        <v>0</v>
      </c>
      <c r="J29" s="477">
        <f t="shared" si="3"/>
        <v>0</v>
      </c>
      <c r="K29" s="164">
        <f t="shared" si="3"/>
        <v>443330</v>
      </c>
    </row>
  </sheetData>
  <mergeCells count="6">
    <mergeCell ref="A8:J8"/>
    <mergeCell ref="A10:J10"/>
    <mergeCell ref="A12:C13"/>
    <mergeCell ref="A29:C29"/>
    <mergeCell ref="A19:C19"/>
    <mergeCell ref="A27:C27"/>
  </mergeCells>
  <phoneticPr fontId="0" type="noConversion"/>
  <pageMargins left="0.25" right="0.25" top="0.75" bottom="0.75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4"/>
  <sheetViews>
    <sheetView workbookViewId="0"/>
  </sheetViews>
  <sheetFormatPr defaultRowHeight="12.75" x14ac:dyDescent="0.2"/>
  <cols>
    <col min="1" max="1" width="33.7109375" customWidth="1"/>
    <col min="2" max="3" width="12.42578125" customWidth="1"/>
    <col min="4" max="4" width="12.28515625" customWidth="1"/>
    <col min="5" max="5" width="12.85546875" customWidth="1"/>
    <col min="6" max="6" width="12.42578125" customWidth="1"/>
    <col min="7" max="7" width="12.7109375" customWidth="1"/>
    <col min="8" max="9" width="12.85546875" customWidth="1"/>
    <col min="10" max="10" width="13.28515625" customWidth="1"/>
    <col min="11" max="11" width="13" customWidth="1"/>
    <col min="12" max="12" width="13.28515625" customWidth="1"/>
    <col min="13" max="13" width="14.42578125" customWidth="1"/>
    <col min="14" max="14" width="13" customWidth="1"/>
    <col min="18" max="18" width="7.5703125" customWidth="1"/>
  </cols>
  <sheetData>
    <row r="1" spans="1:15" x14ac:dyDescent="0.2">
      <c r="A1" s="1" t="str">
        <f>+'BUDGET SUMMARY'!A1</f>
        <v>Agency Name:  ENTER YOUR AGENCY NAME HERE</v>
      </c>
      <c r="N1" s="94">
        <f ca="1">TODAY()</f>
        <v>45723</v>
      </c>
    </row>
    <row r="2" spans="1:15" x14ac:dyDescent="0.2">
      <c r="A2" s="1" t="str">
        <f>+'BUDGET SUMMARY'!A6</f>
        <v>Addendum #:   REQUEST FOR PROPOSAL</v>
      </c>
    </row>
    <row r="3" spans="1:15" ht="21" customHeight="1" x14ac:dyDescent="0.25">
      <c r="A3" s="514" t="s">
        <v>48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</row>
    <row r="4" spans="1:15" ht="13.5" thickBot="1" x14ac:dyDescent="0.25"/>
    <row r="5" spans="1:15" ht="16.5" thickBot="1" x14ac:dyDescent="0.3">
      <c r="A5" s="508" t="s">
        <v>60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10"/>
    </row>
    <row r="6" spans="1:15" ht="16.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15.75" x14ac:dyDescent="0.25">
      <c r="A7" s="515" t="str">
        <f>+'BUDGET SUMMARY'!A2</f>
        <v>Funding Source:  WIOA ADULT</v>
      </c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</row>
    <row r="8" spans="1:15" x14ac:dyDescent="0.2">
      <c r="A8" s="37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8"/>
    </row>
    <row r="9" spans="1:15" ht="21.75" customHeight="1" x14ac:dyDescent="0.25">
      <c r="A9" s="39" t="s">
        <v>50</v>
      </c>
      <c r="B9" s="20" t="s">
        <v>39</v>
      </c>
      <c r="C9" s="20" t="s">
        <v>40</v>
      </c>
      <c r="D9" s="20" t="s">
        <v>41</v>
      </c>
      <c r="E9" s="20" t="s">
        <v>42</v>
      </c>
      <c r="F9" s="20" t="s">
        <v>43</v>
      </c>
      <c r="G9" s="20" t="s">
        <v>44</v>
      </c>
      <c r="H9" s="20" t="s">
        <v>45</v>
      </c>
      <c r="I9" s="20" t="s">
        <v>46</v>
      </c>
      <c r="J9" s="20" t="s">
        <v>47</v>
      </c>
      <c r="K9" s="20" t="s">
        <v>36</v>
      </c>
      <c r="L9" s="20" t="s">
        <v>37</v>
      </c>
      <c r="M9" s="20" t="s">
        <v>38</v>
      </c>
      <c r="N9" s="40" t="s">
        <v>7</v>
      </c>
    </row>
    <row r="10" spans="1:15" ht="33" customHeight="1" x14ac:dyDescent="0.25">
      <c r="A10" s="41" t="s">
        <v>49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42">
        <f>SUM(B10:M10)</f>
        <v>0</v>
      </c>
    </row>
    <row r="11" spans="1:15" ht="33" customHeight="1" x14ac:dyDescent="0.25">
      <c r="A11" s="41" t="str">
        <f>RIGHT('BUDGET SUMMARY'!$A$2,LEN('BUDGET SUMMARY'!$A$2)-15)&amp;" CUMULATIVE LESS ITA"</f>
        <v xml:space="preserve">  WIOA ADULT CUMULATIVE LESS ITA</v>
      </c>
      <c r="B11" s="340">
        <f>+B10</f>
        <v>0</v>
      </c>
      <c r="C11" s="340">
        <f>B11+C10</f>
        <v>0</v>
      </c>
      <c r="D11" s="340">
        <f t="shared" ref="D11:M11" si="0">C11+D10</f>
        <v>0</v>
      </c>
      <c r="E11" s="340">
        <f t="shared" si="0"/>
        <v>0</v>
      </c>
      <c r="F11" s="340">
        <f t="shared" si="0"/>
        <v>0</v>
      </c>
      <c r="G11" s="340">
        <f t="shared" si="0"/>
        <v>0</v>
      </c>
      <c r="H11" s="340">
        <f t="shared" si="0"/>
        <v>0</v>
      </c>
      <c r="I11" s="340">
        <f t="shared" si="0"/>
        <v>0</v>
      </c>
      <c r="J11" s="340">
        <f t="shared" si="0"/>
        <v>0</v>
      </c>
      <c r="K11" s="340">
        <f t="shared" si="0"/>
        <v>0</v>
      </c>
      <c r="L11" s="340">
        <f t="shared" si="0"/>
        <v>0</v>
      </c>
      <c r="M11" s="31">
        <f t="shared" si="0"/>
        <v>0</v>
      </c>
      <c r="N11" s="42" t="e">
        <f>+'BUDGET '!G130-'BUDGET '!G62-'BUDGET '!H62+'BUDGET SUMMARY'!#REF!</f>
        <v>#REF!</v>
      </c>
    </row>
    <row r="12" spans="1:15" ht="33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280" t="e">
        <f>SUM(K10:M10)/N10</f>
        <v>#DIV/0!</v>
      </c>
    </row>
    <row r="13" spans="1:15" ht="33" customHeight="1" x14ac:dyDescent="0.25">
      <c r="A13" s="384" t="s">
        <v>187</v>
      </c>
      <c r="B13" s="20" t="str">
        <f>+$B$9</f>
        <v>OCT</v>
      </c>
      <c r="C13" s="20" t="str">
        <f>+$C$9</f>
        <v>NOV</v>
      </c>
      <c r="D13" s="20" t="str">
        <f>+$D$9</f>
        <v>DEC</v>
      </c>
      <c r="E13" s="20" t="str">
        <f>+$E$9</f>
        <v>JAN</v>
      </c>
      <c r="F13" s="20" t="str">
        <f>+$F$9</f>
        <v>FEB</v>
      </c>
      <c r="G13" s="20" t="str">
        <f>+$G$9</f>
        <v>MAR</v>
      </c>
      <c r="H13" s="20" t="str">
        <f>+$H$9</f>
        <v>APR</v>
      </c>
      <c r="I13" s="20" t="str">
        <f>+$I$9</f>
        <v>MAY</v>
      </c>
      <c r="J13" s="20" t="str">
        <f>+$J$9</f>
        <v>JUN</v>
      </c>
      <c r="K13" s="20" t="str">
        <f>+$K$9</f>
        <v>JUL</v>
      </c>
      <c r="L13" s="20" t="str">
        <f>+$L$9</f>
        <v>AUG</v>
      </c>
      <c r="M13" s="20" t="str">
        <f>+$M$9</f>
        <v>SEP</v>
      </c>
      <c r="N13" s="40" t="s">
        <v>7</v>
      </c>
    </row>
    <row r="14" spans="1:15" ht="33" customHeight="1" x14ac:dyDescent="0.25">
      <c r="A14" s="41" t="s">
        <v>49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42">
        <f>SUM(B14:M14)</f>
        <v>0</v>
      </c>
    </row>
    <row r="15" spans="1:15" ht="33" customHeight="1" x14ac:dyDescent="0.25">
      <c r="A15" s="394" t="str">
        <f>RIGHT('BUDGET SUMMARY'!$A$2,LEN('BUDGET SUMMARY'!$A$2)-15)&amp;" ITA CUMULATIVE"</f>
        <v xml:space="preserve">  WIOA ADULT ITA CUMULATIVE</v>
      </c>
      <c r="B15" s="391">
        <f>+B14</f>
        <v>0</v>
      </c>
      <c r="C15" s="391">
        <f t="shared" ref="C15:M15" si="1">B15+C14</f>
        <v>0</v>
      </c>
      <c r="D15" s="391">
        <f t="shared" si="1"/>
        <v>0</v>
      </c>
      <c r="E15" s="391">
        <f t="shared" si="1"/>
        <v>0</v>
      </c>
      <c r="F15" s="391">
        <f t="shared" si="1"/>
        <v>0</v>
      </c>
      <c r="G15" s="391">
        <f t="shared" si="1"/>
        <v>0</v>
      </c>
      <c r="H15" s="391">
        <f t="shared" si="1"/>
        <v>0</v>
      </c>
      <c r="I15" s="391">
        <f t="shared" si="1"/>
        <v>0</v>
      </c>
      <c r="J15" s="391">
        <f t="shared" si="1"/>
        <v>0</v>
      </c>
      <c r="K15" s="391">
        <f t="shared" si="1"/>
        <v>0</v>
      </c>
      <c r="L15" s="391">
        <f t="shared" si="1"/>
        <v>0</v>
      </c>
      <c r="M15" s="342">
        <f t="shared" si="1"/>
        <v>0</v>
      </c>
      <c r="N15" s="42">
        <f>+'BUDGET '!G62+'BUDGET '!H62</f>
        <v>200000</v>
      </c>
      <c r="O15" s="478"/>
    </row>
    <row r="16" spans="1:15" s="365" customFormat="1" ht="17.25" customHeight="1" thickBot="1" x14ac:dyDescent="0.3">
      <c r="A16" s="381"/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3"/>
      <c r="N16" s="393" t="e">
        <f>SUM(K14:M14)/N14</f>
        <v>#DIV/0!</v>
      </c>
    </row>
    <row r="17" spans="1:16" s="365" customFormat="1" ht="27.75" customHeight="1" x14ac:dyDescent="0.25">
      <c r="A17" s="392" t="s">
        <v>155</v>
      </c>
      <c r="B17" s="340">
        <f>+B14+B10</f>
        <v>0</v>
      </c>
      <c r="C17" s="391">
        <f t="shared" ref="C17:M17" si="2">+C14+C10</f>
        <v>0</v>
      </c>
      <c r="D17" s="391">
        <f t="shared" si="2"/>
        <v>0</v>
      </c>
      <c r="E17" s="391">
        <f t="shared" si="2"/>
        <v>0</v>
      </c>
      <c r="F17" s="391">
        <f t="shared" si="2"/>
        <v>0</v>
      </c>
      <c r="G17" s="391">
        <f t="shared" si="2"/>
        <v>0</v>
      </c>
      <c r="H17" s="391">
        <f t="shared" si="2"/>
        <v>0</v>
      </c>
      <c r="I17" s="391">
        <f t="shared" si="2"/>
        <v>0</v>
      </c>
      <c r="J17" s="391">
        <f t="shared" si="2"/>
        <v>0</v>
      </c>
      <c r="K17" s="391">
        <f t="shared" si="2"/>
        <v>0</v>
      </c>
      <c r="L17" s="391">
        <f t="shared" si="2"/>
        <v>0</v>
      </c>
      <c r="M17" s="391">
        <f t="shared" si="2"/>
        <v>0</v>
      </c>
      <c r="N17" s="387">
        <f>SUM(B17:M17)</f>
        <v>0</v>
      </c>
      <c r="P17" s="478"/>
    </row>
    <row r="18" spans="1:16" s="365" customFormat="1" ht="27.75" customHeight="1" thickBot="1" x14ac:dyDescent="0.3">
      <c r="A18" s="151" t="str">
        <f>RIGHT('BUDGET SUMMARY'!$A$2,LEN('BUDGET SUMMARY'!$A$2)-15)&amp;" TOTAL"</f>
        <v xml:space="preserve">  WIOA ADULT TOTAL</v>
      </c>
      <c r="B18" s="385">
        <f>+B15+B11</f>
        <v>0</v>
      </c>
      <c r="C18" s="385">
        <f t="shared" ref="C18:M18" si="3">+C15+C11</f>
        <v>0</v>
      </c>
      <c r="D18" s="385">
        <f t="shared" si="3"/>
        <v>0</v>
      </c>
      <c r="E18" s="385">
        <f t="shared" si="3"/>
        <v>0</v>
      </c>
      <c r="F18" s="385">
        <f t="shared" si="3"/>
        <v>0</v>
      </c>
      <c r="G18" s="385">
        <f t="shared" si="3"/>
        <v>0</v>
      </c>
      <c r="H18" s="385">
        <f t="shared" si="3"/>
        <v>0</v>
      </c>
      <c r="I18" s="385">
        <f t="shared" si="3"/>
        <v>0</v>
      </c>
      <c r="J18" s="385">
        <f t="shared" si="3"/>
        <v>0</v>
      </c>
      <c r="K18" s="385">
        <f t="shared" si="3"/>
        <v>0</v>
      </c>
      <c r="L18" s="385">
        <f t="shared" si="3"/>
        <v>0</v>
      </c>
      <c r="M18" s="385">
        <f t="shared" si="3"/>
        <v>0</v>
      </c>
      <c r="N18" s="386"/>
    </row>
    <row r="19" spans="1:16" x14ac:dyDescent="0.2">
      <c r="K19" s="18"/>
      <c r="L19" s="18"/>
      <c r="M19" s="18"/>
    </row>
    <row r="20" spans="1:16" ht="13.5" thickBot="1" x14ac:dyDescent="0.25"/>
    <row r="21" spans="1:16" ht="16.5" thickBot="1" x14ac:dyDescent="0.3">
      <c r="A21" s="508" t="s">
        <v>51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10"/>
    </row>
    <row r="22" spans="1:16" ht="16.5" thickBo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6" ht="15.75" x14ac:dyDescent="0.25">
      <c r="A23" s="511" t="str">
        <f>+'BUDGET SUMMARY'!A3</f>
        <v>Funding Source: WIOA Adult Core Svcs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3"/>
    </row>
    <row r="24" spans="1:16" x14ac:dyDescent="0.2">
      <c r="A24" s="37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8"/>
    </row>
    <row r="25" spans="1:16" ht="21.75" customHeight="1" x14ac:dyDescent="0.25">
      <c r="A25" s="39" t="s">
        <v>50</v>
      </c>
      <c r="B25" s="20" t="str">
        <f>+$B$9</f>
        <v>OCT</v>
      </c>
      <c r="C25" s="20" t="str">
        <f>+$C$9</f>
        <v>NOV</v>
      </c>
      <c r="D25" s="20" t="str">
        <f>+$D$9</f>
        <v>DEC</v>
      </c>
      <c r="E25" s="20" t="str">
        <f>+$E$9</f>
        <v>JAN</v>
      </c>
      <c r="F25" s="20" t="str">
        <f>+$F$9</f>
        <v>FEB</v>
      </c>
      <c r="G25" s="20" t="str">
        <f>+$G$9</f>
        <v>MAR</v>
      </c>
      <c r="H25" s="20" t="str">
        <f>+$H$9</f>
        <v>APR</v>
      </c>
      <c r="I25" s="20" t="str">
        <f>+$I$9</f>
        <v>MAY</v>
      </c>
      <c r="J25" s="20" t="str">
        <f>+$J$9</f>
        <v>JUN</v>
      </c>
      <c r="K25" s="20" t="str">
        <f>+$K$9</f>
        <v>JUL</v>
      </c>
      <c r="L25" s="20" t="str">
        <f>+$L$9</f>
        <v>AUG</v>
      </c>
      <c r="M25" s="20" t="str">
        <f>+$M$9</f>
        <v>SEP</v>
      </c>
      <c r="N25" s="40" t="s">
        <v>7</v>
      </c>
    </row>
    <row r="26" spans="1:16" ht="33" customHeight="1" x14ac:dyDescent="0.25">
      <c r="A26" s="41" t="s">
        <v>49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42">
        <f>SUM(B26:M26)</f>
        <v>0</v>
      </c>
    </row>
    <row r="27" spans="1:16" ht="33" customHeight="1" x14ac:dyDescent="0.25">
      <c r="A27" s="41" t="str">
        <f>RIGHT('BUDGET SUMMARY'!$A$3,LEN('BUDGET SUMMARY'!$A$3)-15)&amp;" CUMULATIVE LESS ITA"</f>
        <v xml:space="preserve"> WIOA Adult Core Svcs CUMULATIVE LESS ITA</v>
      </c>
      <c r="B27" s="340">
        <f>+B26</f>
        <v>0</v>
      </c>
      <c r="C27" s="340">
        <f t="shared" ref="C27:M27" si="4">B27+C26</f>
        <v>0</v>
      </c>
      <c r="D27" s="340">
        <f t="shared" si="4"/>
        <v>0</v>
      </c>
      <c r="E27" s="340">
        <f t="shared" si="4"/>
        <v>0</v>
      </c>
      <c r="F27" s="340">
        <f t="shared" si="4"/>
        <v>0</v>
      </c>
      <c r="G27" s="340">
        <f t="shared" si="4"/>
        <v>0</v>
      </c>
      <c r="H27" s="340">
        <f t="shared" si="4"/>
        <v>0</v>
      </c>
      <c r="I27" s="340">
        <f t="shared" si="4"/>
        <v>0</v>
      </c>
      <c r="J27" s="340">
        <f t="shared" si="4"/>
        <v>0</v>
      </c>
      <c r="K27" s="340">
        <f t="shared" si="4"/>
        <v>0</v>
      </c>
      <c r="L27" s="340">
        <f t="shared" si="4"/>
        <v>0</v>
      </c>
      <c r="M27" s="341">
        <f t="shared" si="4"/>
        <v>0</v>
      </c>
      <c r="N27" s="42" t="e">
        <f>+'BUDGET '!I130-'BUDGET '!I62-'BUDGET '!J62+'BUDGET SUMMARY'!#REF!</f>
        <v>#REF!</v>
      </c>
    </row>
    <row r="28" spans="1:16" ht="33" customHeight="1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50"/>
      <c r="N28" s="280" t="e">
        <f>SUM(K26:M26)/N26</f>
        <v>#DIV/0!</v>
      </c>
    </row>
    <row r="29" spans="1:16" ht="33" customHeight="1" x14ac:dyDescent="0.25">
      <c r="A29" s="384" t="s">
        <v>187</v>
      </c>
      <c r="B29" s="20" t="str">
        <f>+$B$9</f>
        <v>OCT</v>
      </c>
      <c r="C29" s="20" t="str">
        <f>+$C$9</f>
        <v>NOV</v>
      </c>
      <c r="D29" s="20" t="str">
        <f>+$D$9</f>
        <v>DEC</v>
      </c>
      <c r="E29" s="20" t="str">
        <f>+$E$9</f>
        <v>JAN</v>
      </c>
      <c r="F29" s="20" t="str">
        <f>+$F$9</f>
        <v>FEB</v>
      </c>
      <c r="G29" s="20" t="str">
        <f>+$G$9</f>
        <v>MAR</v>
      </c>
      <c r="H29" s="20" t="str">
        <f>+$H$9</f>
        <v>APR</v>
      </c>
      <c r="I29" s="20" t="str">
        <f>+$I$9</f>
        <v>MAY</v>
      </c>
      <c r="J29" s="20" t="str">
        <f>+$J$9</f>
        <v>JUN</v>
      </c>
      <c r="K29" s="20" t="str">
        <f>+$K$9</f>
        <v>JUL</v>
      </c>
      <c r="L29" s="20" t="str">
        <f>+$L$9</f>
        <v>AUG</v>
      </c>
      <c r="M29" s="20" t="str">
        <f>+$M$9</f>
        <v>SEP</v>
      </c>
      <c r="N29" s="40" t="s">
        <v>7</v>
      </c>
    </row>
    <row r="30" spans="1:16" ht="33" customHeight="1" x14ac:dyDescent="0.25">
      <c r="A30" s="41" t="s">
        <v>49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42">
        <f>SUM(B30:M30)</f>
        <v>0</v>
      </c>
    </row>
    <row r="31" spans="1:16" ht="33" customHeight="1" x14ac:dyDescent="0.25">
      <c r="A31" s="394" t="str">
        <f>RIGHT('BUDGET SUMMARY'!$A$3,LEN('BUDGET SUMMARY'!$A$3)-15)&amp;" ITA CUMULATIVE"</f>
        <v xml:space="preserve"> WIOA Adult Core Svcs ITA CUMULATIVE</v>
      </c>
      <c r="B31" s="391">
        <f>+B30</f>
        <v>0</v>
      </c>
      <c r="C31" s="391">
        <f t="shared" ref="C31:M31" si="5">B31+C30</f>
        <v>0</v>
      </c>
      <c r="D31" s="391">
        <f t="shared" si="5"/>
        <v>0</v>
      </c>
      <c r="E31" s="391">
        <f t="shared" si="5"/>
        <v>0</v>
      </c>
      <c r="F31" s="391">
        <f t="shared" si="5"/>
        <v>0</v>
      </c>
      <c r="G31" s="391">
        <f t="shared" si="5"/>
        <v>0</v>
      </c>
      <c r="H31" s="391">
        <f t="shared" si="5"/>
        <v>0</v>
      </c>
      <c r="I31" s="391">
        <f t="shared" si="5"/>
        <v>0</v>
      </c>
      <c r="J31" s="391">
        <f t="shared" si="5"/>
        <v>0</v>
      </c>
      <c r="K31" s="391">
        <f t="shared" si="5"/>
        <v>0</v>
      </c>
      <c r="L31" s="391">
        <f t="shared" si="5"/>
        <v>0</v>
      </c>
      <c r="M31" s="341">
        <f t="shared" si="5"/>
        <v>0</v>
      </c>
      <c r="N31" s="42">
        <f>+'BUDGET '!I62+'BUDGET '!J62</f>
        <v>0</v>
      </c>
      <c r="O31" s="478"/>
    </row>
    <row r="32" spans="1:16" ht="15" customHeight="1" thickBot="1" x14ac:dyDescent="0.3">
      <c r="N32" s="393" t="e">
        <f>SUM(K30:M30)/N30</f>
        <v>#DIV/0!</v>
      </c>
    </row>
    <row r="33" spans="1:16" s="365" customFormat="1" ht="24.75" customHeight="1" x14ac:dyDescent="0.25">
      <c r="A33" s="392" t="s">
        <v>155</v>
      </c>
      <c r="B33" s="391">
        <f>+B30+B26</f>
        <v>0</v>
      </c>
      <c r="C33" s="391">
        <f t="shared" ref="C33:M33" si="6">+C30+C26</f>
        <v>0</v>
      </c>
      <c r="D33" s="391">
        <f t="shared" si="6"/>
        <v>0</v>
      </c>
      <c r="E33" s="391">
        <f t="shared" si="6"/>
        <v>0</v>
      </c>
      <c r="F33" s="391">
        <f t="shared" si="6"/>
        <v>0</v>
      </c>
      <c r="G33" s="391">
        <f t="shared" si="6"/>
        <v>0</v>
      </c>
      <c r="H33" s="391">
        <f t="shared" si="6"/>
        <v>0</v>
      </c>
      <c r="I33" s="391">
        <f t="shared" si="6"/>
        <v>0</v>
      </c>
      <c r="J33" s="391">
        <f t="shared" si="6"/>
        <v>0</v>
      </c>
      <c r="K33" s="391">
        <f t="shared" si="6"/>
        <v>0</v>
      </c>
      <c r="L33" s="391">
        <f t="shared" si="6"/>
        <v>0</v>
      </c>
      <c r="M33" s="391">
        <f t="shared" si="6"/>
        <v>0</v>
      </c>
      <c r="N33" s="387">
        <f>SUM(B33:M33)</f>
        <v>0</v>
      </c>
      <c r="P33" s="478"/>
    </row>
    <row r="34" spans="1:16" s="365" customFormat="1" ht="24.75" customHeight="1" thickBot="1" x14ac:dyDescent="0.3">
      <c r="A34" s="151" t="str">
        <f>RIGHT('BUDGET SUMMARY'!$A$3,LEN('BUDGET SUMMARY'!$A$3)-15)&amp;" TOTAL"</f>
        <v xml:space="preserve"> WIOA Adult Core Svcs TOTAL</v>
      </c>
      <c r="B34" s="385">
        <f>+B31+B27</f>
        <v>0</v>
      </c>
      <c r="C34" s="385">
        <f t="shared" ref="C34:M34" si="7">+C31+C27</f>
        <v>0</v>
      </c>
      <c r="D34" s="385">
        <f t="shared" si="7"/>
        <v>0</v>
      </c>
      <c r="E34" s="385">
        <f t="shared" si="7"/>
        <v>0</v>
      </c>
      <c r="F34" s="385">
        <f t="shared" si="7"/>
        <v>0</v>
      </c>
      <c r="G34" s="385">
        <f t="shared" si="7"/>
        <v>0</v>
      </c>
      <c r="H34" s="385">
        <f t="shared" si="7"/>
        <v>0</v>
      </c>
      <c r="I34" s="385">
        <f t="shared" si="7"/>
        <v>0</v>
      </c>
      <c r="J34" s="385">
        <f t="shared" si="7"/>
        <v>0</v>
      </c>
      <c r="K34" s="385">
        <f t="shared" si="7"/>
        <v>0</v>
      </c>
      <c r="L34" s="385">
        <f t="shared" si="7"/>
        <v>0</v>
      </c>
      <c r="M34" s="385">
        <f t="shared" si="7"/>
        <v>0</v>
      </c>
      <c r="N34" s="386"/>
    </row>
    <row r="35" spans="1:16" s="365" customFormat="1" ht="15" customHeight="1" x14ac:dyDescent="0.25">
      <c r="N35" s="388"/>
    </row>
    <row r="36" spans="1:16" ht="12.75" customHeight="1" x14ac:dyDescent="0.2"/>
    <row r="37" spans="1:16" ht="15.75" customHeight="1" x14ac:dyDescent="0.25">
      <c r="A37" s="518" t="s">
        <v>51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</row>
    <row r="38" spans="1:16" ht="12.75" customHeight="1" thickBo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6" ht="15.75" customHeight="1" x14ac:dyDescent="0.25">
      <c r="A39" s="505" t="str">
        <f>+'BUDGET SUMMARY'!A4</f>
        <v>Funding Source:  ENTER FUND SOURCE HERE</v>
      </c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7"/>
    </row>
    <row r="40" spans="1:16" ht="12.75" customHeight="1" x14ac:dyDescent="0.2">
      <c r="A40" s="37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8"/>
    </row>
    <row r="41" spans="1:16" ht="21.75" customHeight="1" x14ac:dyDescent="0.25">
      <c r="A41" s="39" t="s">
        <v>50</v>
      </c>
      <c r="B41" s="20" t="str">
        <f>+$B$9</f>
        <v>OCT</v>
      </c>
      <c r="C41" s="20" t="str">
        <f>+$C$9</f>
        <v>NOV</v>
      </c>
      <c r="D41" s="20" t="str">
        <f>+$D$9</f>
        <v>DEC</v>
      </c>
      <c r="E41" s="20" t="str">
        <f>+$E$9</f>
        <v>JAN</v>
      </c>
      <c r="F41" s="20" t="str">
        <f>+$F$9</f>
        <v>FEB</v>
      </c>
      <c r="G41" s="20" t="str">
        <f>+$G$9</f>
        <v>MAR</v>
      </c>
      <c r="H41" s="20" t="str">
        <f>+$H$9</f>
        <v>APR</v>
      </c>
      <c r="I41" s="20" t="str">
        <f>+$I$9</f>
        <v>MAY</v>
      </c>
      <c r="J41" s="20" t="str">
        <f>+$J$9</f>
        <v>JUN</v>
      </c>
      <c r="K41" s="20" t="str">
        <f>+$K$9</f>
        <v>JUL</v>
      </c>
      <c r="L41" s="20" t="str">
        <f>+$L$9</f>
        <v>AUG</v>
      </c>
      <c r="M41" s="20" t="str">
        <f>+$M$9</f>
        <v>SEP</v>
      </c>
      <c r="N41" s="40" t="s">
        <v>7</v>
      </c>
    </row>
    <row r="42" spans="1:16" ht="33" customHeight="1" x14ac:dyDescent="0.25">
      <c r="A42" s="41" t="s">
        <v>49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42">
        <f>SUM(B42:M42)</f>
        <v>0</v>
      </c>
    </row>
    <row r="43" spans="1:16" ht="33" customHeight="1" x14ac:dyDescent="0.25">
      <c r="A43" s="41" t="str">
        <f>RIGHT('BUDGET SUMMARY'!$A$4,LEN('BUDGET SUMMARY'!$A$4)-15)&amp;" CUMULATIVE LESS ITA"</f>
        <v xml:space="preserve">  ENTER FUND SOURCE HERE CUMULATIVE LESS ITA</v>
      </c>
      <c r="B43" s="340">
        <f>+B42</f>
        <v>0</v>
      </c>
      <c r="C43" s="340">
        <f t="shared" ref="C43:M43" si="8">B43+C42</f>
        <v>0</v>
      </c>
      <c r="D43" s="340">
        <f t="shared" si="8"/>
        <v>0</v>
      </c>
      <c r="E43" s="340">
        <f t="shared" si="8"/>
        <v>0</v>
      </c>
      <c r="F43" s="340">
        <f t="shared" si="8"/>
        <v>0</v>
      </c>
      <c r="G43" s="340">
        <f t="shared" si="8"/>
        <v>0</v>
      </c>
      <c r="H43" s="340">
        <f t="shared" si="8"/>
        <v>0</v>
      </c>
      <c r="I43" s="340">
        <f t="shared" si="8"/>
        <v>0</v>
      </c>
      <c r="J43" s="340">
        <f t="shared" si="8"/>
        <v>0</v>
      </c>
      <c r="K43" s="340">
        <f t="shared" si="8"/>
        <v>0</v>
      </c>
      <c r="L43" s="340">
        <f t="shared" si="8"/>
        <v>0</v>
      </c>
      <c r="M43" s="342">
        <f t="shared" si="8"/>
        <v>0</v>
      </c>
      <c r="N43" s="42" t="e">
        <f>+'BUDGET '!K130-'BUDGET '!K62-'BUDGET '!L62+'BUDGET SUMMARY'!#REF!</f>
        <v>#REF!</v>
      </c>
    </row>
    <row r="44" spans="1:16" ht="29.25" customHeight="1" x14ac:dyDescent="0.25">
      <c r="A44" s="37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280" t="e">
        <f>SUM(K42:M42)/N42</f>
        <v>#DIV/0!</v>
      </c>
    </row>
    <row r="45" spans="1:16" ht="21.75" customHeight="1" x14ac:dyDescent="0.25">
      <c r="A45" s="384" t="s">
        <v>187</v>
      </c>
      <c r="B45" s="344" t="str">
        <f>+$B$9</f>
        <v>OCT</v>
      </c>
      <c r="C45" s="344" t="str">
        <f>+$C$9</f>
        <v>NOV</v>
      </c>
      <c r="D45" s="344" t="str">
        <f>+$D$9</f>
        <v>DEC</v>
      </c>
      <c r="E45" s="344" t="str">
        <f>+$E$9</f>
        <v>JAN</v>
      </c>
      <c r="F45" s="344" t="str">
        <f>+$F$9</f>
        <v>FEB</v>
      </c>
      <c r="G45" s="344" t="str">
        <f>+$G$9</f>
        <v>MAR</v>
      </c>
      <c r="H45" s="344" t="str">
        <f>+$H$9</f>
        <v>APR</v>
      </c>
      <c r="I45" s="344" t="str">
        <f>+$I$9</f>
        <v>MAY</v>
      </c>
      <c r="J45" s="344" t="str">
        <f>+$J$9</f>
        <v>JUN</v>
      </c>
      <c r="K45" s="344" t="str">
        <f>+$K$9</f>
        <v>JUL</v>
      </c>
      <c r="L45" s="344" t="str">
        <f>+$L$9</f>
        <v>AUG</v>
      </c>
      <c r="M45" s="344" t="str">
        <f>+$M$9</f>
        <v>SEP</v>
      </c>
      <c r="N45" s="40" t="s">
        <v>7</v>
      </c>
    </row>
    <row r="46" spans="1:16" ht="33" customHeight="1" x14ac:dyDescent="0.25">
      <c r="A46" s="41" t="s">
        <v>49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42">
        <f>SUM(B46:M46)</f>
        <v>0</v>
      </c>
    </row>
    <row r="47" spans="1:16" ht="33" customHeight="1" x14ac:dyDescent="0.25">
      <c r="A47" s="41" t="str">
        <f>RIGHT('BUDGET SUMMARY'!$A$4,LEN('BUDGET SUMMARY'!$A$4)-15)&amp;" ITA CUMULATIVE"</f>
        <v xml:space="preserve">  ENTER FUND SOURCE HERE ITA CUMULATIVE</v>
      </c>
      <c r="B47" s="391">
        <f>+B46</f>
        <v>0</v>
      </c>
      <c r="C47" s="391">
        <f t="shared" ref="C47:M47" si="9">B47+C46</f>
        <v>0</v>
      </c>
      <c r="D47" s="391">
        <f t="shared" si="9"/>
        <v>0</v>
      </c>
      <c r="E47" s="391">
        <f t="shared" si="9"/>
        <v>0</v>
      </c>
      <c r="F47" s="391">
        <f t="shared" si="9"/>
        <v>0</v>
      </c>
      <c r="G47" s="391">
        <f t="shared" si="9"/>
        <v>0</v>
      </c>
      <c r="H47" s="391">
        <f t="shared" si="9"/>
        <v>0</v>
      </c>
      <c r="I47" s="391">
        <f t="shared" si="9"/>
        <v>0</v>
      </c>
      <c r="J47" s="391">
        <f t="shared" si="9"/>
        <v>0</v>
      </c>
      <c r="K47" s="391">
        <f t="shared" si="9"/>
        <v>0</v>
      </c>
      <c r="L47" s="391">
        <f t="shared" si="9"/>
        <v>0</v>
      </c>
      <c r="M47" s="342">
        <f t="shared" si="9"/>
        <v>0</v>
      </c>
      <c r="N47" s="42">
        <f>+'BUDGET '!K62+'BUDGET '!L62</f>
        <v>0</v>
      </c>
    </row>
    <row r="48" spans="1:16" ht="17.25" customHeight="1" thickBot="1" x14ac:dyDescent="0.3">
      <c r="N48" s="393" t="e">
        <f>SUM(K46:M46)/N46</f>
        <v>#DIV/0!</v>
      </c>
    </row>
    <row r="49" spans="1:16" s="365" customFormat="1" ht="24.75" customHeight="1" x14ac:dyDescent="0.25">
      <c r="A49" s="392" t="s">
        <v>155</v>
      </c>
      <c r="B49" s="391">
        <f>+B46+B42</f>
        <v>0</v>
      </c>
      <c r="C49" s="391">
        <f t="shared" ref="C49:M49" si="10">+C46+C42</f>
        <v>0</v>
      </c>
      <c r="D49" s="391">
        <f t="shared" si="10"/>
        <v>0</v>
      </c>
      <c r="E49" s="391">
        <f t="shared" si="10"/>
        <v>0</v>
      </c>
      <c r="F49" s="391">
        <f t="shared" si="10"/>
        <v>0</v>
      </c>
      <c r="G49" s="391">
        <f t="shared" si="10"/>
        <v>0</v>
      </c>
      <c r="H49" s="391">
        <f t="shared" si="10"/>
        <v>0</v>
      </c>
      <c r="I49" s="391">
        <f t="shared" si="10"/>
        <v>0</v>
      </c>
      <c r="J49" s="391">
        <f t="shared" si="10"/>
        <v>0</v>
      </c>
      <c r="K49" s="391">
        <f t="shared" si="10"/>
        <v>0</v>
      </c>
      <c r="L49" s="391">
        <f t="shared" si="10"/>
        <v>0</v>
      </c>
      <c r="M49" s="391">
        <f t="shared" si="10"/>
        <v>0</v>
      </c>
      <c r="N49" s="387">
        <f>SUM(B49:M49)</f>
        <v>0</v>
      </c>
      <c r="P49" s="478"/>
    </row>
    <row r="50" spans="1:16" s="365" customFormat="1" ht="24.75" customHeight="1" thickBot="1" x14ac:dyDescent="0.3">
      <c r="A50" s="151" t="str">
        <f>RIGHT('BUDGET SUMMARY'!$A$4,LEN('BUDGET SUMMARY'!$A$4)-15)&amp;" TOTAL"</f>
        <v xml:space="preserve">  ENTER FUND SOURCE HERE TOTAL</v>
      </c>
      <c r="B50" s="385">
        <f>+B47+B43</f>
        <v>0</v>
      </c>
      <c r="C50" s="385">
        <f t="shared" ref="C50:M50" si="11">+C47+C43</f>
        <v>0</v>
      </c>
      <c r="D50" s="385">
        <f t="shared" si="11"/>
        <v>0</v>
      </c>
      <c r="E50" s="385">
        <f t="shared" si="11"/>
        <v>0</v>
      </c>
      <c r="F50" s="385">
        <f t="shared" si="11"/>
        <v>0</v>
      </c>
      <c r="G50" s="385">
        <f t="shared" si="11"/>
        <v>0</v>
      </c>
      <c r="H50" s="385">
        <f t="shared" si="11"/>
        <v>0</v>
      </c>
      <c r="I50" s="385">
        <f t="shared" si="11"/>
        <v>0</v>
      </c>
      <c r="J50" s="385">
        <f t="shared" si="11"/>
        <v>0</v>
      </c>
      <c r="K50" s="385">
        <f t="shared" si="11"/>
        <v>0</v>
      </c>
      <c r="L50" s="385">
        <f t="shared" si="11"/>
        <v>0</v>
      </c>
      <c r="M50" s="385">
        <f t="shared" si="11"/>
        <v>0</v>
      </c>
      <c r="N50" s="386"/>
    </row>
    <row r="51" spans="1:16" s="365" customFormat="1" ht="17.25" customHeight="1" x14ac:dyDescent="0.25">
      <c r="N51" s="388"/>
    </row>
    <row r="52" spans="1:16" ht="12.75" customHeight="1" x14ac:dyDescent="0.2"/>
    <row r="53" spans="1:16" ht="15.75" customHeight="1" x14ac:dyDescent="0.25">
      <c r="A53" s="518" t="s">
        <v>51</v>
      </c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</row>
    <row r="54" spans="1:16" ht="12.75" customHeight="1" thickBo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6" ht="15.75" customHeight="1" x14ac:dyDescent="0.25">
      <c r="A55" s="502" t="str">
        <f>+'BUDGET SUMMARY'!A5</f>
        <v>Funding Source:  ENTER FUND SOURCE HERE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4"/>
    </row>
    <row r="56" spans="1:16" ht="12.75" customHeight="1" x14ac:dyDescent="0.2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38"/>
    </row>
    <row r="57" spans="1:16" ht="21.75" customHeight="1" x14ac:dyDescent="0.25">
      <c r="A57" s="39" t="s">
        <v>50</v>
      </c>
      <c r="B57" s="20" t="str">
        <f>+$B$9</f>
        <v>OCT</v>
      </c>
      <c r="C57" s="20" t="str">
        <f>+$C$9</f>
        <v>NOV</v>
      </c>
      <c r="D57" s="20" t="str">
        <f>+$D$9</f>
        <v>DEC</v>
      </c>
      <c r="E57" s="20" t="str">
        <f>+$E$9</f>
        <v>JAN</v>
      </c>
      <c r="F57" s="20" t="str">
        <f>+$F$9</f>
        <v>FEB</v>
      </c>
      <c r="G57" s="20" t="str">
        <f>+$G$9</f>
        <v>MAR</v>
      </c>
      <c r="H57" s="20" t="str">
        <f>+$H$9</f>
        <v>APR</v>
      </c>
      <c r="I57" s="20" t="str">
        <f>+$I$9</f>
        <v>MAY</v>
      </c>
      <c r="J57" s="20" t="str">
        <f>+$J$9</f>
        <v>JUN</v>
      </c>
      <c r="K57" s="20" t="str">
        <f>+$K$9</f>
        <v>JUL</v>
      </c>
      <c r="L57" s="20" t="str">
        <f>+$L$9</f>
        <v>AUG</v>
      </c>
      <c r="M57" s="20" t="str">
        <f>+$M$9</f>
        <v>SEP</v>
      </c>
      <c r="N57" s="40" t="s">
        <v>7</v>
      </c>
    </row>
    <row r="58" spans="1:16" ht="33" customHeight="1" x14ac:dyDescent="0.25">
      <c r="A58" s="41" t="s">
        <v>49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42">
        <f>SUM(B58:M58)</f>
        <v>0</v>
      </c>
    </row>
    <row r="59" spans="1:16" ht="33" customHeight="1" x14ac:dyDescent="0.25">
      <c r="A59" s="41" t="str">
        <f>RIGHT('BUDGET SUMMARY'!$A$5,LEN('BUDGET SUMMARY'!$A$5)-15)&amp;" CUMULATIVE LESS ITA"</f>
        <v xml:space="preserve">  ENTER FUND SOURCE HERE CUMULATIVE LESS ITA</v>
      </c>
      <c r="B59" s="340">
        <f>+B58</f>
        <v>0</v>
      </c>
      <c r="C59" s="340">
        <f t="shared" ref="C59:M59" si="12">B59+C58</f>
        <v>0</v>
      </c>
      <c r="D59" s="340">
        <f t="shared" si="12"/>
        <v>0</v>
      </c>
      <c r="E59" s="340">
        <f t="shared" si="12"/>
        <v>0</v>
      </c>
      <c r="F59" s="340">
        <f t="shared" si="12"/>
        <v>0</v>
      </c>
      <c r="G59" s="340">
        <f t="shared" si="12"/>
        <v>0</v>
      </c>
      <c r="H59" s="340">
        <f t="shared" si="12"/>
        <v>0</v>
      </c>
      <c r="I59" s="340">
        <f t="shared" si="12"/>
        <v>0</v>
      </c>
      <c r="J59" s="340">
        <f t="shared" si="12"/>
        <v>0</v>
      </c>
      <c r="K59" s="340">
        <f t="shared" si="12"/>
        <v>0</v>
      </c>
      <c r="L59" s="340">
        <f t="shared" si="12"/>
        <v>0</v>
      </c>
      <c r="M59" s="31">
        <f t="shared" si="12"/>
        <v>0</v>
      </c>
      <c r="N59" s="42" t="e">
        <f>+'BUDGET '!M130-'BUDGET '!M62-'BUDGET '!N62+'BUDGET SUMMARY'!#REF!</f>
        <v>#REF!</v>
      </c>
    </row>
    <row r="60" spans="1:16" ht="32.25" customHeight="1" x14ac:dyDescent="0.25">
      <c r="A60" s="37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280" t="e">
        <f>SUM(K58:M58)/N58</f>
        <v>#DIV/0!</v>
      </c>
    </row>
    <row r="61" spans="1:16" ht="21.75" customHeight="1" x14ac:dyDescent="0.25">
      <c r="A61" s="384" t="s">
        <v>187</v>
      </c>
      <c r="B61" s="344" t="str">
        <f>+$B$9</f>
        <v>OCT</v>
      </c>
      <c r="C61" s="344" t="str">
        <f>+$C$9</f>
        <v>NOV</v>
      </c>
      <c r="D61" s="344" t="str">
        <f>+$D$9</f>
        <v>DEC</v>
      </c>
      <c r="E61" s="344" t="str">
        <f>+$E$9</f>
        <v>JAN</v>
      </c>
      <c r="F61" s="344" t="str">
        <f>+$F$9</f>
        <v>FEB</v>
      </c>
      <c r="G61" s="344" t="str">
        <f>+$G$9</f>
        <v>MAR</v>
      </c>
      <c r="H61" s="344" t="str">
        <f>+$H$9</f>
        <v>APR</v>
      </c>
      <c r="I61" s="344" t="str">
        <f>+$I$9</f>
        <v>MAY</v>
      </c>
      <c r="J61" s="344" t="str">
        <f>+$J$9</f>
        <v>JUN</v>
      </c>
      <c r="K61" s="344" t="str">
        <f>+$K$9</f>
        <v>JUL</v>
      </c>
      <c r="L61" s="344" t="str">
        <f>+$L$9</f>
        <v>AUG</v>
      </c>
      <c r="M61" s="344" t="str">
        <f>+$M$9</f>
        <v>SEP</v>
      </c>
      <c r="N61" s="40" t="s">
        <v>7</v>
      </c>
    </row>
    <row r="62" spans="1:16" ht="33" customHeight="1" x14ac:dyDescent="0.25">
      <c r="A62" s="41" t="s">
        <v>49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42">
        <f>SUM(B62:M62)</f>
        <v>0</v>
      </c>
    </row>
    <row r="63" spans="1:16" ht="33" customHeight="1" x14ac:dyDescent="0.25">
      <c r="A63" s="41" t="str">
        <f>RIGHT('BUDGET SUMMARY'!$A$5,LEN('BUDGET SUMMARY'!$A$5)-15)&amp;" ITA CUMULATIVE"</f>
        <v xml:space="preserve">  ENTER FUND SOURCE HERE ITA CUMULATIVE</v>
      </c>
      <c r="B63" s="391">
        <f>+B62</f>
        <v>0</v>
      </c>
      <c r="C63" s="391">
        <f t="shared" ref="C63:M63" si="13">B63+C62</f>
        <v>0</v>
      </c>
      <c r="D63" s="391">
        <f t="shared" si="13"/>
        <v>0</v>
      </c>
      <c r="E63" s="391">
        <f t="shared" si="13"/>
        <v>0</v>
      </c>
      <c r="F63" s="391">
        <f t="shared" si="13"/>
        <v>0</v>
      </c>
      <c r="G63" s="391">
        <f t="shared" si="13"/>
        <v>0</v>
      </c>
      <c r="H63" s="391">
        <f t="shared" si="13"/>
        <v>0</v>
      </c>
      <c r="I63" s="391">
        <f t="shared" si="13"/>
        <v>0</v>
      </c>
      <c r="J63" s="391">
        <f t="shared" si="13"/>
        <v>0</v>
      </c>
      <c r="K63" s="391">
        <f t="shared" si="13"/>
        <v>0</v>
      </c>
      <c r="L63" s="391">
        <f t="shared" si="13"/>
        <v>0</v>
      </c>
      <c r="M63" s="31">
        <f t="shared" si="13"/>
        <v>0</v>
      </c>
      <c r="N63" s="42">
        <f>+'BUDGET '!M62+'BUDGET '!N62</f>
        <v>0</v>
      </c>
    </row>
    <row r="64" spans="1:16" ht="15.75" customHeight="1" thickBot="1" x14ac:dyDescent="0.3">
      <c r="N64" s="393" t="e">
        <f>SUM(K62:M62)/N62</f>
        <v>#DIV/0!</v>
      </c>
    </row>
    <row r="65" spans="1:16" s="365" customFormat="1" ht="24.75" customHeight="1" x14ac:dyDescent="0.25">
      <c r="A65" s="392" t="s">
        <v>155</v>
      </c>
      <c r="B65" s="391">
        <f>+B62+B58</f>
        <v>0</v>
      </c>
      <c r="C65" s="391">
        <f t="shared" ref="C65:M65" si="14">+C62+C58</f>
        <v>0</v>
      </c>
      <c r="D65" s="391">
        <f t="shared" si="14"/>
        <v>0</v>
      </c>
      <c r="E65" s="391">
        <f t="shared" si="14"/>
        <v>0</v>
      </c>
      <c r="F65" s="391">
        <f t="shared" si="14"/>
        <v>0</v>
      </c>
      <c r="G65" s="391">
        <f t="shared" si="14"/>
        <v>0</v>
      </c>
      <c r="H65" s="391">
        <f t="shared" si="14"/>
        <v>0</v>
      </c>
      <c r="I65" s="391">
        <f t="shared" si="14"/>
        <v>0</v>
      </c>
      <c r="J65" s="391">
        <f t="shared" si="14"/>
        <v>0</v>
      </c>
      <c r="K65" s="391">
        <f t="shared" si="14"/>
        <v>0</v>
      </c>
      <c r="L65" s="391">
        <f t="shared" si="14"/>
        <v>0</v>
      </c>
      <c r="M65" s="391">
        <f t="shared" si="14"/>
        <v>0</v>
      </c>
      <c r="N65" s="387">
        <f>SUM(B65:M65)</f>
        <v>0</v>
      </c>
      <c r="P65" s="478"/>
    </row>
    <row r="66" spans="1:16" s="365" customFormat="1" ht="24.75" customHeight="1" thickBot="1" x14ac:dyDescent="0.3">
      <c r="A66" s="151" t="str">
        <f>RIGHT('BUDGET SUMMARY'!$A$2,LEN('BUDGET SUMMARY'!$A$2)-15)&amp;" TOTAL"</f>
        <v xml:space="preserve">  WIOA ADULT TOTAL</v>
      </c>
      <c r="B66" s="385">
        <f>+B63+B59</f>
        <v>0</v>
      </c>
      <c r="C66" s="385">
        <f t="shared" ref="C66:M66" si="15">+C63+C59</f>
        <v>0</v>
      </c>
      <c r="D66" s="385">
        <f t="shared" si="15"/>
        <v>0</v>
      </c>
      <c r="E66" s="385">
        <f t="shared" si="15"/>
        <v>0</v>
      </c>
      <c r="F66" s="385">
        <f t="shared" si="15"/>
        <v>0</v>
      </c>
      <c r="G66" s="385">
        <f t="shared" si="15"/>
        <v>0</v>
      </c>
      <c r="H66" s="385">
        <f t="shared" si="15"/>
        <v>0</v>
      </c>
      <c r="I66" s="385">
        <f t="shared" si="15"/>
        <v>0</v>
      </c>
      <c r="J66" s="385">
        <f t="shared" si="15"/>
        <v>0</v>
      </c>
      <c r="K66" s="385">
        <f t="shared" si="15"/>
        <v>0</v>
      </c>
      <c r="L66" s="385">
        <f t="shared" si="15"/>
        <v>0</v>
      </c>
      <c r="M66" s="385">
        <f t="shared" si="15"/>
        <v>0</v>
      </c>
      <c r="N66" s="386"/>
    </row>
    <row r="67" spans="1:16" s="365" customFormat="1" ht="15.75" customHeight="1" thickBot="1" x14ac:dyDescent="0.3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395"/>
    </row>
    <row r="68" spans="1:16" s="365" customFormat="1" ht="15.75" customHeight="1" x14ac:dyDescent="0.25">
      <c r="N68" s="388"/>
    </row>
    <row r="69" spans="1:16" ht="13.5" thickBot="1" x14ac:dyDescent="0.25"/>
    <row r="70" spans="1:16" ht="31.5" customHeight="1" thickBot="1" x14ac:dyDescent="0.3">
      <c r="A70" s="389" t="s">
        <v>188</v>
      </c>
      <c r="B70" s="35">
        <f t="shared" ref="B70:M70" si="16">+B27+B11+B43+B59</f>
        <v>0</v>
      </c>
      <c r="C70" s="35">
        <f t="shared" si="16"/>
        <v>0</v>
      </c>
      <c r="D70" s="35">
        <f t="shared" si="16"/>
        <v>0</v>
      </c>
      <c r="E70" s="35">
        <f t="shared" si="16"/>
        <v>0</v>
      </c>
      <c r="F70" s="35">
        <f t="shared" si="16"/>
        <v>0</v>
      </c>
      <c r="G70" s="35">
        <f t="shared" si="16"/>
        <v>0</v>
      </c>
      <c r="H70" s="35">
        <f t="shared" si="16"/>
        <v>0</v>
      </c>
      <c r="I70" s="35">
        <f t="shared" si="16"/>
        <v>0</v>
      </c>
      <c r="J70" s="35">
        <f t="shared" si="16"/>
        <v>0</v>
      </c>
      <c r="K70" s="35">
        <f t="shared" si="16"/>
        <v>0</v>
      </c>
      <c r="L70" s="35">
        <f t="shared" si="16"/>
        <v>0</v>
      </c>
      <c r="M70" s="35">
        <f t="shared" si="16"/>
        <v>0</v>
      </c>
      <c r="N70" s="36" t="e">
        <f>'BUDGET SUMMARY'!F29-'BUDGET '!O62+'BUDGET SUMMARY'!#REF!</f>
        <v>#REF!</v>
      </c>
    </row>
    <row r="71" spans="1:16" ht="27" customHeight="1" thickBot="1" x14ac:dyDescent="0.25"/>
    <row r="72" spans="1:16" ht="27" customHeight="1" thickBot="1" x14ac:dyDescent="0.3">
      <c r="A72" s="396" t="s">
        <v>189</v>
      </c>
      <c r="B72" s="35">
        <f t="shared" ref="B72:M72" si="17">+B63+B47+B31+B15</f>
        <v>0</v>
      </c>
      <c r="C72" s="35">
        <f t="shared" si="17"/>
        <v>0</v>
      </c>
      <c r="D72" s="35">
        <f t="shared" si="17"/>
        <v>0</v>
      </c>
      <c r="E72" s="35">
        <f t="shared" si="17"/>
        <v>0</v>
      </c>
      <c r="F72" s="35">
        <f t="shared" si="17"/>
        <v>0</v>
      </c>
      <c r="G72" s="35">
        <f t="shared" si="17"/>
        <v>0</v>
      </c>
      <c r="H72" s="35">
        <f t="shared" si="17"/>
        <v>0</v>
      </c>
      <c r="I72" s="35">
        <f t="shared" si="17"/>
        <v>0</v>
      </c>
      <c r="J72" s="35">
        <f t="shared" si="17"/>
        <v>0</v>
      </c>
      <c r="K72" s="35">
        <f t="shared" si="17"/>
        <v>0</v>
      </c>
      <c r="L72" s="35">
        <f t="shared" si="17"/>
        <v>0</v>
      </c>
      <c r="M72" s="35">
        <f t="shared" si="17"/>
        <v>0</v>
      </c>
      <c r="N72" s="36">
        <f>+'BUDGET '!O62</f>
        <v>200000</v>
      </c>
    </row>
    <row r="73" spans="1:16" ht="27" customHeight="1" thickBot="1" x14ac:dyDescent="0.25"/>
    <row r="74" spans="1:16" ht="27" customHeight="1" thickBot="1" x14ac:dyDescent="0.3">
      <c r="A74" s="396" t="s">
        <v>193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>
        <f>+M70+M72</f>
        <v>0</v>
      </c>
      <c r="N74" s="36" t="e">
        <f>+N70+N72</f>
        <v>#REF!</v>
      </c>
    </row>
  </sheetData>
  <sheetProtection formatCells="0" formatColumns="0" formatRows="0" insertColumns="0" insertRows="0" deleteColumns="0" deleteRows="0"/>
  <protectedRanges>
    <protectedRange sqref="A1 B11:M11 B27:M27 B31:M31 B47:M47 B59:M59 B63:M63 B15:M18 B33:M34 B49:M50 B65:M66 A9:IV10 A13:N14 A25:N26 A29:N30 A41:N43 A45:N46 A57:N58 A61:N62" name="Range1"/>
  </protectedRanges>
  <mergeCells count="9">
    <mergeCell ref="A55:N55"/>
    <mergeCell ref="A39:N39"/>
    <mergeCell ref="A21:N21"/>
    <mergeCell ref="A23:N23"/>
    <mergeCell ref="A3:N3"/>
    <mergeCell ref="A5:N5"/>
    <mergeCell ref="A7:N7"/>
    <mergeCell ref="A37:N37"/>
    <mergeCell ref="A53:N53"/>
  </mergeCells>
  <phoneticPr fontId="0" type="noConversion"/>
  <pageMargins left="0" right="0" top="0.37" bottom="0.25" header="0" footer="0"/>
  <pageSetup scale="68" fitToHeight="0" orientation="landscape" r:id="rId1"/>
  <headerFooter alignWithMargins="0"/>
  <rowBreaks count="1" manualBreakCount="1">
    <brk id="3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6"/>
  <sheetViews>
    <sheetView zoomScaleNormal="100" workbookViewId="0">
      <pane ySplit="11" topLeftCell="A12" activePane="bottomLeft" state="frozen"/>
      <selection pane="bottomLeft" activeCell="E16" sqref="E16"/>
    </sheetView>
  </sheetViews>
  <sheetFormatPr defaultRowHeight="12.75" x14ac:dyDescent="0.2"/>
  <cols>
    <col min="2" max="2" width="8.28515625" customWidth="1"/>
    <col min="3" max="3" width="26.28515625" customWidth="1"/>
    <col min="4" max="4" width="11.28515625" customWidth="1"/>
    <col min="5" max="5" width="8.7109375" customWidth="1"/>
    <col min="6" max="6" width="8.5703125" customWidth="1"/>
    <col min="7" max="7" width="9.7109375" style="294" customWidth="1"/>
    <col min="8" max="8" width="9.7109375" customWidth="1"/>
    <col min="9" max="10" width="9.7109375" style="365" customWidth="1"/>
    <col min="11" max="11" width="8.5703125" hidden="1" customWidth="1"/>
    <col min="12" max="12" width="11" hidden="1" customWidth="1"/>
    <col min="13" max="13" width="9.28515625" hidden="1" customWidth="1"/>
    <col min="14" max="14" width="11.7109375" customWidth="1"/>
    <col min="15" max="15" width="9" hidden="1" customWidth="1"/>
    <col min="16" max="16" width="9.85546875" hidden="1" customWidth="1"/>
    <col min="17" max="17" width="7.85546875" customWidth="1"/>
  </cols>
  <sheetData>
    <row r="1" spans="1:19" x14ac:dyDescent="0.2">
      <c r="A1" s="1" t="str">
        <f>+'BUDGET SUMMARY'!A1</f>
        <v>Agency Name:  ENTER YOUR AGENCY NAME HERE</v>
      </c>
      <c r="R1" s="94"/>
      <c r="S1" s="94">
        <f ca="1">TODAY()</f>
        <v>45723</v>
      </c>
    </row>
    <row r="2" spans="1:19" x14ac:dyDescent="0.2">
      <c r="A2" s="1" t="str">
        <f>+'BUDGET SUMMARY'!A1:A2</f>
        <v>Funding Source:  WIOA ADULT</v>
      </c>
    </row>
    <row r="3" spans="1:19" x14ac:dyDescent="0.2">
      <c r="A3" s="1" t="str">
        <f>+'BUDGET SUMMARY'!A3</f>
        <v>Funding Source: WIOA Adult Core Svcs</v>
      </c>
    </row>
    <row r="4" spans="1:19" x14ac:dyDescent="0.2">
      <c r="A4" s="1" t="str">
        <f>+'BUDGET SUMMARY'!A4</f>
        <v>Funding Source:  ENTER FUND SOURCE HERE</v>
      </c>
    </row>
    <row r="5" spans="1:19" x14ac:dyDescent="0.2">
      <c r="A5" s="1" t="str">
        <f>+'BUDGET SUMMARY'!A5</f>
        <v>Funding Source:  ENTER FUND SOURCE HERE</v>
      </c>
    </row>
    <row r="6" spans="1:19" x14ac:dyDescent="0.2">
      <c r="A6" s="1" t="str">
        <f>+'BUDGET SUMMARY'!A6</f>
        <v>Addendum #:   REQUEST FOR PROPOSAL</v>
      </c>
    </row>
    <row r="7" spans="1:19" ht="15.75" customHeight="1" x14ac:dyDescent="0.2">
      <c r="A7" s="514" t="s">
        <v>58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</row>
    <row r="8" spans="1:19" ht="12.75" customHeight="1" x14ac:dyDescent="0.2">
      <c r="A8" s="514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</row>
    <row r="9" spans="1:19" x14ac:dyDescent="0.2">
      <c r="A9" s="365"/>
      <c r="B9" s="365"/>
      <c r="C9" s="365"/>
      <c r="D9" s="365"/>
      <c r="E9" s="365"/>
      <c r="F9" s="365"/>
      <c r="G9" s="365"/>
      <c r="H9" s="365"/>
      <c r="K9" s="365"/>
      <c r="L9" s="365"/>
      <c r="M9" s="365"/>
      <c r="N9" s="365"/>
      <c r="O9" s="365"/>
      <c r="P9" s="365"/>
      <c r="Q9" s="365"/>
      <c r="R9" s="365"/>
      <c r="S9" s="365"/>
    </row>
    <row r="10" spans="1:19" ht="15.75" customHeight="1" x14ac:dyDescent="0.2">
      <c r="A10" s="532" t="s">
        <v>102</v>
      </c>
      <c r="B10" s="533"/>
      <c r="C10" s="534"/>
      <c r="D10" s="530" t="s">
        <v>103</v>
      </c>
      <c r="E10" s="519" t="s">
        <v>158</v>
      </c>
      <c r="F10" s="530" t="s">
        <v>159</v>
      </c>
      <c r="G10" s="521" t="s">
        <v>167</v>
      </c>
      <c r="H10" s="522"/>
      <c r="I10" s="521" t="s">
        <v>168</v>
      </c>
      <c r="J10" s="522"/>
      <c r="K10" s="530" t="s">
        <v>197</v>
      </c>
      <c r="L10" s="519" t="s">
        <v>198</v>
      </c>
      <c r="M10" s="519" t="s">
        <v>199</v>
      </c>
      <c r="N10" s="519" t="s">
        <v>202</v>
      </c>
      <c r="O10" s="519" t="s">
        <v>200</v>
      </c>
      <c r="P10" s="519" t="s">
        <v>201</v>
      </c>
      <c r="Q10" s="519" t="s">
        <v>160</v>
      </c>
      <c r="R10" s="528" t="s">
        <v>98</v>
      </c>
      <c r="S10" s="526" t="s">
        <v>104</v>
      </c>
    </row>
    <row r="11" spans="1:19" ht="46.5" customHeight="1" x14ac:dyDescent="0.2">
      <c r="A11" s="535"/>
      <c r="B11" s="536"/>
      <c r="C11" s="537"/>
      <c r="D11" s="531"/>
      <c r="E11" s="520"/>
      <c r="F11" s="531"/>
      <c r="G11" s="173" t="s">
        <v>99</v>
      </c>
      <c r="H11" s="173" t="s">
        <v>100</v>
      </c>
      <c r="I11" s="173" t="s">
        <v>99</v>
      </c>
      <c r="J11" s="173" t="s">
        <v>100</v>
      </c>
      <c r="K11" s="531"/>
      <c r="L11" s="520"/>
      <c r="M11" s="520"/>
      <c r="N11" s="520"/>
      <c r="O11" s="520"/>
      <c r="P11" s="520"/>
      <c r="Q11" s="520"/>
      <c r="R11" s="529"/>
      <c r="S11" s="527"/>
    </row>
    <row r="12" spans="1:19" ht="46.5" customHeight="1" x14ac:dyDescent="0.2">
      <c r="A12" s="523" t="s">
        <v>181</v>
      </c>
      <c r="B12" s="524"/>
      <c r="C12" s="524"/>
      <c r="D12" s="524"/>
      <c r="E12" s="525"/>
      <c r="F12" s="172"/>
      <c r="G12" s="171"/>
      <c r="H12" s="171"/>
      <c r="I12" s="421"/>
      <c r="J12" s="421"/>
      <c r="K12" s="397"/>
      <c r="L12" s="397"/>
      <c r="M12" s="397"/>
      <c r="N12" s="397"/>
      <c r="O12" s="397"/>
      <c r="P12" s="397"/>
      <c r="Q12" s="397"/>
      <c r="R12" s="397"/>
      <c r="S12" s="397"/>
    </row>
    <row r="13" spans="1:19" ht="12.75" customHeight="1" x14ac:dyDescent="0.2">
      <c r="A13" s="439" t="str">
        <f>+'BUDGET '!B15</f>
        <v>COUNTY :   TRI-COUNTY REGION</v>
      </c>
      <c r="B13" s="133"/>
      <c r="C13" s="134"/>
      <c r="D13" s="40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4">
        <f t="shared" ref="S13:S31" si="0">SUM(D13:R13)</f>
        <v>0</v>
      </c>
    </row>
    <row r="14" spans="1:19" x14ac:dyDescent="0.2">
      <c r="A14" s="132" t="str">
        <f>+'BUDGET '!B16</f>
        <v>Kathy Wright, Manager</v>
      </c>
      <c r="B14" s="136"/>
      <c r="C14" s="137"/>
      <c r="D14" s="135">
        <v>0</v>
      </c>
      <c r="E14" s="135">
        <v>8</v>
      </c>
      <c r="F14" s="138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4">
        <f t="shared" si="0"/>
        <v>8</v>
      </c>
    </row>
    <row r="15" spans="1:19" x14ac:dyDescent="0.2">
      <c r="A15" s="132" t="str">
        <f>+'BUDGET '!B17</f>
        <v>George Piper, Accountant</v>
      </c>
      <c r="B15" s="136"/>
      <c r="C15" s="137"/>
      <c r="D15" s="135"/>
      <c r="E15" s="135">
        <v>2</v>
      </c>
      <c r="F15" s="138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4">
        <f t="shared" si="0"/>
        <v>2</v>
      </c>
    </row>
    <row r="16" spans="1:19" x14ac:dyDescent="0.2">
      <c r="A16" s="132" t="str">
        <f>+'BUDGET '!B18</f>
        <v>Sally Jones, Career Coach</v>
      </c>
      <c r="B16" s="136"/>
      <c r="C16" s="137"/>
      <c r="D16" s="135"/>
      <c r="E16" s="135">
        <v>40</v>
      </c>
      <c r="F16" s="138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4">
        <f t="shared" si="0"/>
        <v>40</v>
      </c>
    </row>
    <row r="17" spans="1:19" x14ac:dyDescent="0.2">
      <c r="A17" s="132" t="str">
        <f>+'BUDGET '!B19</f>
        <v>Tara Brown, Client Support Svcs</v>
      </c>
      <c r="B17" s="136"/>
      <c r="C17" s="137"/>
      <c r="D17" s="135"/>
      <c r="E17" s="135">
        <v>40</v>
      </c>
      <c r="F17" s="138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4">
        <f t="shared" si="0"/>
        <v>40</v>
      </c>
    </row>
    <row r="18" spans="1:19" x14ac:dyDescent="0.2">
      <c r="A18" s="132">
        <f>+'BUDGET '!B20</f>
        <v>0</v>
      </c>
      <c r="B18" s="136"/>
      <c r="C18" s="137"/>
      <c r="D18" s="135"/>
      <c r="E18" s="135"/>
      <c r="F18" s="138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4">
        <f t="shared" si="0"/>
        <v>0</v>
      </c>
    </row>
    <row r="19" spans="1:19" x14ac:dyDescent="0.2">
      <c r="A19" s="132">
        <f>+'BUDGET '!B21</f>
        <v>0</v>
      </c>
      <c r="B19" s="136"/>
      <c r="C19" s="137"/>
      <c r="D19" s="135"/>
      <c r="E19" s="135"/>
      <c r="F19" s="138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4">
        <f t="shared" si="0"/>
        <v>0</v>
      </c>
    </row>
    <row r="20" spans="1:19" x14ac:dyDescent="0.2">
      <c r="A20" s="132">
        <f>+'BUDGET '!B22</f>
        <v>0</v>
      </c>
      <c r="B20" s="136"/>
      <c r="C20" s="137"/>
      <c r="D20" s="135"/>
      <c r="E20" s="135"/>
      <c r="F20" s="138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4">
        <f t="shared" si="0"/>
        <v>0</v>
      </c>
    </row>
    <row r="21" spans="1:19" x14ac:dyDescent="0.2">
      <c r="A21" s="132">
        <f>+'BUDGET '!B23</f>
        <v>0</v>
      </c>
      <c r="B21" s="136"/>
      <c r="C21" s="137"/>
      <c r="D21" s="135"/>
      <c r="E21" s="135"/>
      <c r="F21" s="138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4">
        <f t="shared" si="0"/>
        <v>0</v>
      </c>
    </row>
    <row r="22" spans="1:19" x14ac:dyDescent="0.2">
      <c r="A22" s="132">
        <f>+'BUDGET '!B24</f>
        <v>0</v>
      </c>
      <c r="B22" s="136"/>
      <c r="C22" s="137"/>
      <c r="D22" s="135"/>
      <c r="E22" s="135"/>
      <c r="F22" s="138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4">
        <f t="shared" si="0"/>
        <v>0</v>
      </c>
    </row>
    <row r="23" spans="1:19" x14ac:dyDescent="0.2">
      <c r="A23" s="132">
        <f>+'BUDGET '!B25</f>
        <v>0</v>
      </c>
      <c r="B23" s="136"/>
      <c r="C23" s="137"/>
      <c r="D23" s="135"/>
      <c r="E23" s="135"/>
      <c r="F23" s="138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4">
        <f t="shared" si="0"/>
        <v>0</v>
      </c>
    </row>
    <row r="24" spans="1:19" x14ac:dyDescent="0.2">
      <c r="A24" s="132">
        <f>+'BUDGET '!B26</f>
        <v>0</v>
      </c>
      <c r="B24" s="136"/>
      <c r="C24" s="137"/>
      <c r="D24" s="135"/>
      <c r="E24" s="135"/>
      <c r="F24" s="138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4">
        <f t="shared" si="0"/>
        <v>0</v>
      </c>
    </row>
    <row r="25" spans="1:19" x14ac:dyDescent="0.2">
      <c r="A25" s="403">
        <f>+'BUDGET '!B27</f>
        <v>0</v>
      </c>
      <c r="B25" s="410"/>
      <c r="C25" s="401"/>
      <c r="D25" s="404"/>
      <c r="E25" s="404"/>
      <c r="F25" s="403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11">
        <f t="shared" si="0"/>
        <v>0</v>
      </c>
    </row>
    <row r="26" spans="1:19" x14ac:dyDescent="0.2">
      <c r="A26" s="132">
        <f>+'BUDGET '!B28</f>
        <v>0</v>
      </c>
      <c r="B26" s="136"/>
      <c r="C26" s="137"/>
      <c r="D26" s="135"/>
      <c r="E26" s="135"/>
      <c r="F26" s="138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4">
        <f t="shared" si="0"/>
        <v>0</v>
      </c>
    </row>
    <row r="27" spans="1:19" x14ac:dyDescent="0.2">
      <c r="A27" s="132">
        <f>+'BUDGET '!B29</f>
        <v>0</v>
      </c>
      <c r="B27" s="136"/>
      <c r="C27" s="137"/>
      <c r="D27" s="135"/>
      <c r="E27" s="135"/>
      <c r="F27" s="138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4">
        <f t="shared" si="0"/>
        <v>0</v>
      </c>
    </row>
    <row r="28" spans="1:19" x14ac:dyDescent="0.2">
      <c r="A28" s="132">
        <f>+'BUDGET '!B30</f>
        <v>0</v>
      </c>
      <c r="B28" s="136"/>
      <c r="C28" s="137"/>
      <c r="D28" s="135"/>
      <c r="E28" s="135"/>
      <c r="F28" s="138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4">
        <f t="shared" si="0"/>
        <v>0</v>
      </c>
    </row>
    <row r="29" spans="1:19" s="294" customFormat="1" x14ac:dyDescent="0.2">
      <c r="A29" s="132">
        <f>+'BUDGET '!B31</f>
        <v>0</v>
      </c>
      <c r="B29" s="136"/>
      <c r="C29" s="137"/>
      <c r="D29" s="135"/>
      <c r="E29" s="135"/>
      <c r="F29" s="138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4">
        <f t="shared" si="0"/>
        <v>0</v>
      </c>
    </row>
    <row r="30" spans="1:19" ht="15.75" x14ac:dyDescent="0.25">
      <c r="A30" s="412" t="s">
        <v>172</v>
      </c>
      <c r="B30" s="413"/>
      <c r="C30" s="414"/>
      <c r="D30" s="174">
        <f t="shared" ref="D30:R30" si="1">SUM(D14:D29)</f>
        <v>0</v>
      </c>
      <c r="E30" s="174">
        <f t="shared" si="1"/>
        <v>90</v>
      </c>
      <c r="F30" s="174">
        <f t="shared" si="1"/>
        <v>0</v>
      </c>
      <c r="G30" s="174">
        <f t="shared" si="1"/>
        <v>0</v>
      </c>
      <c r="H30" s="174">
        <f t="shared" si="1"/>
        <v>0</v>
      </c>
      <c r="I30" s="174">
        <f t="shared" si="1"/>
        <v>0</v>
      </c>
      <c r="J30" s="174">
        <f t="shared" si="1"/>
        <v>0</v>
      </c>
      <c r="K30" s="174">
        <f t="shared" si="1"/>
        <v>0</v>
      </c>
      <c r="L30" s="174">
        <f t="shared" si="1"/>
        <v>0</v>
      </c>
      <c r="M30" s="174">
        <f t="shared" si="1"/>
        <v>0</v>
      </c>
      <c r="N30" s="174">
        <f t="shared" si="1"/>
        <v>0</v>
      </c>
      <c r="O30" s="174">
        <f t="shared" si="1"/>
        <v>0</v>
      </c>
      <c r="P30" s="174">
        <f t="shared" si="1"/>
        <v>0</v>
      </c>
      <c r="Q30" s="174">
        <f t="shared" si="1"/>
        <v>0</v>
      </c>
      <c r="R30" s="174">
        <f t="shared" si="1"/>
        <v>0</v>
      </c>
      <c r="S30" s="175">
        <f t="shared" si="0"/>
        <v>90</v>
      </c>
    </row>
    <row r="31" spans="1:19" ht="15.75" x14ac:dyDescent="0.25">
      <c r="A31" s="415"/>
      <c r="B31" s="413" t="s">
        <v>173</v>
      </c>
      <c r="C31" s="416"/>
      <c r="D31" s="176">
        <f t="shared" ref="D31:R31" si="2">D30/40</f>
        <v>0</v>
      </c>
      <c r="E31" s="176">
        <f t="shared" si="2"/>
        <v>2.25</v>
      </c>
      <c r="F31" s="176">
        <f t="shared" si="2"/>
        <v>0</v>
      </c>
      <c r="G31" s="176">
        <f t="shared" si="2"/>
        <v>0</v>
      </c>
      <c r="H31" s="176">
        <f t="shared" si="2"/>
        <v>0</v>
      </c>
      <c r="I31" s="176">
        <f t="shared" si="2"/>
        <v>0</v>
      </c>
      <c r="J31" s="176">
        <f t="shared" si="2"/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0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5">
        <f t="shared" si="0"/>
        <v>2.25</v>
      </c>
    </row>
    <row r="32" spans="1:19" ht="15.75" x14ac:dyDescent="0.25">
      <c r="A32" s="177" t="s">
        <v>101</v>
      </c>
      <c r="B32" s="82" t="s">
        <v>105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spans="1:19" x14ac:dyDescent="0.2">
      <c r="A33" s="177"/>
      <c r="B33" s="8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spans="1:19" x14ac:dyDescent="0.2">
      <c r="A34" s="195" t="s">
        <v>161</v>
      </c>
      <c r="B34" s="365"/>
      <c r="C34" s="365"/>
      <c r="D34" s="365"/>
      <c r="E34" s="365"/>
      <c r="F34" s="365"/>
      <c r="G34" s="365"/>
      <c r="H34" s="365"/>
      <c r="K34" s="365"/>
      <c r="L34" s="365"/>
      <c r="M34" s="365"/>
      <c r="N34" s="365"/>
      <c r="O34" s="365"/>
      <c r="P34" s="365"/>
      <c r="Q34" s="365"/>
      <c r="R34" s="365"/>
      <c r="S34" s="365"/>
    </row>
    <row r="35" spans="1:19" x14ac:dyDescent="0.2">
      <c r="A35" s="290"/>
      <c r="B35" s="290"/>
      <c r="C35" s="365"/>
      <c r="D35" s="365"/>
      <c r="E35" s="365"/>
      <c r="F35" s="365"/>
      <c r="G35" s="365"/>
      <c r="H35" s="365"/>
      <c r="K35" s="365"/>
      <c r="L35" s="365"/>
      <c r="M35" s="365"/>
      <c r="N35" s="365"/>
      <c r="O35" s="365"/>
      <c r="P35" s="365"/>
      <c r="Q35" s="365"/>
      <c r="R35" s="365"/>
      <c r="S35" s="365"/>
    </row>
    <row r="36" spans="1:19" x14ac:dyDescent="0.2">
      <c r="A36" s="290"/>
      <c r="B36" s="290"/>
      <c r="C36" s="365"/>
      <c r="D36" s="365"/>
      <c r="E36" s="365"/>
      <c r="F36" s="365"/>
      <c r="G36" s="365"/>
      <c r="H36" s="365"/>
      <c r="K36" s="365"/>
      <c r="L36" s="365"/>
      <c r="M36" s="365"/>
      <c r="N36" s="365"/>
      <c r="O36" s="365"/>
      <c r="P36" s="365"/>
      <c r="Q36" s="365"/>
      <c r="R36" s="365"/>
      <c r="S36" s="365"/>
    </row>
  </sheetData>
  <protectedRanges>
    <protectedRange sqref="A10:B10 A26:K29 A11:C25 L13:R29 A30:S31 D12:K25 S10:S29" name="Staff Alloc sheet Data Entry_2_1_1"/>
    <protectedRange sqref="D11:J11 D10:R10" name="Staff Alloc sheet Data Entry_2_2"/>
  </protectedRanges>
  <mergeCells count="17">
    <mergeCell ref="M10:M11"/>
    <mergeCell ref="N10:N11"/>
    <mergeCell ref="G10:H10"/>
    <mergeCell ref="I10:J10"/>
    <mergeCell ref="A12:E12"/>
    <mergeCell ref="A7:S8"/>
    <mergeCell ref="L10:L11"/>
    <mergeCell ref="O10:O11"/>
    <mergeCell ref="S10:S11"/>
    <mergeCell ref="Q10:Q11"/>
    <mergeCell ref="R10:R11"/>
    <mergeCell ref="E10:E11"/>
    <mergeCell ref="D10:D11"/>
    <mergeCell ref="A10:C11"/>
    <mergeCell ref="P10:P11"/>
    <mergeCell ref="F10:F11"/>
    <mergeCell ref="K10:K11"/>
  </mergeCells>
  <phoneticPr fontId="0" type="noConversion"/>
  <pageMargins left="0.11" right="0.33" top="1" bottom="1" header="0.5" footer="0.5"/>
  <pageSetup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68"/>
  <sheetViews>
    <sheetView workbookViewId="0">
      <pane xSplit="2" ySplit="5" topLeftCell="C12" activePane="bottomRight" state="frozen"/>
      <selection pane="topRight" activeCell="C1" sqref="C1"/>
      <selection pane="bottomLeft" activeCell="A7" sqref="A7"/>
      <selection pane="bottomRight" activeCell="E27" sqref="E27"/>
    </sheetView>
  </sheetViews>
  <sheetFormatPr defaultRowHeight="12.75" x14ac:dyDescent="0.2"/>
  <cols>
    <col min="1" max="1" width="3.42578125" customWidth="1"/>
    <col min="2" max="2" width="38.28515625" customWidth="1"/>
    <col min="3" max="3" width="7.85546875" style="18" customWidth="1"/>
    <col min="4" max="4" width="10.5703125" customWidth="1"/>
    <col min="5" max="5" width="11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94">
        <f ca="1">TODAY()</f>
        <v>45723</v>
      </c>
      <c r="G1" s="195"/>
    </row>
    <row r="2" spans="1:98" ht="18.75" customHeight="1" x14ac:dyDescent="0.2">
      <c r="A2" s="1" t="str">
        <f>+'BUDGET '!A6</f>
        <v>Addendum #:   REQUEST FOR PROPOSAL</v>
      </c>
    </row>
    <row r="3" spans="1:98" ht="12.75" customHeight="1" x14ac:dyDescent="0.2"/>
    <row r="4" spans="1:98" ht="12.75" customHeight="1" thickBot="1" x14ac:dyDescent="0.25"/>
    <row r="5" spans="1:98" ht="30.75" thickTop="1" x14ac:dyDescent="0.25">
      <c r="A5" s="538" t="s">
        <v>20</v>
      </c>
      <c r="B5" s="539"/>
      <c r="C5" s="234" t="s">
        <v>9</v>
      </c>
      <c r="D5" s="234" t="s">
        <v>10</v>
      </c>
      <c r="E5" s="347" t="str">
        <f>+'BUDGET '!G13</f>
        <v xml:space="preserve">  WIOA ADULT</v>
      </c>
      <c r="F5" s="233"/>
    </row>
    <row r="6" spans="1:98" ht="18.75" x14ac:dyDescent="0.3">
      <c r="A6" s="293" t="s">
        <v>169</v>
      </c>
      <c r="B6" s="240"/>
      <c r="C6" s="241"/>
      <c r="D6" s="32"/>
      <c r="E6" s="348"/>
      <c r="F6" s="163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</row>
    <row r="7" spans="1:98" x14ac:dyDescent="0.2">
      <c r="A7" s="157"/>
      <c r="B7" s="243" t="str">
        <f>+'BUDGET '!B15</f>
        <v>COUNTY :   TRI-COUNTY REGION</v>
      </c>
      <c r="C7" s="244"/>
      <c r="D7" s="32"/>
      <c r="E7" s="349"/>
      <c r="F7" s="163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</row>
    <row r="8" spans="1:98" s="365" customFormat="1" x14ac:dyDescent="0.2">
      <c r="A8" s="157">
        <f>+'BUDGET '!A16</f>
        <v>1</v>
      </c>
      <c r="B8" s="243" t="str">
        <f>+'BUDGET '!B16</f>
        <v>Kathy Wright, Manager</v>
      </c>
      <c r="C8" s="244">
        <f>+'BUDGET '!C16</f>
        <v>32</v>
      </c>
      <c r="D8" s="295">
        <f>+'BUDGET '!C16</f>
        <v>32</v>
      </c>
      <c r="E8" s="349">
        <f>+'BUDGET '!O16</f>
        <v>13312</v>
      </c>
      <c r="F8" s="163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</row>
    <row r="9" spans="1:98" x14ac:dyDescent="0.2">
      <c r="A9" s="157">
        <f>+A8+1</f>
        <v>2</v>
      </c>
      <c r="B9" s="243" t="str">
        <f>+'BUDGET '!B17</f>
        <v>George Piper, Accountant</v>
      </c>
      <c r="C9" s="244">
        <f>+'BUDGET '!C17</f>
        <v>25</v>
      </c>
      <c r="D9" s="295">
        <f>+'BUDGET '!C17</f>
        <v>25</v>
      </c>
      <c r="E9" s="349">
        <f>+'BUDGET '!O17</f>
        <v>2600</v>
      </c>
      <c r="F9" s="163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</row>
    <row r="10" spans="1:98" x14ac:dyDescent="0.2">
      <c r="A10" s="157">
        <f t="shared" ref="A10:A22" si="0">+A9+1</f>
        <v>3</v>
      </c>
      <c r="B10" s="243" t="str">
        <f>+'BUDGET '!B18</f>
        <v>Sally Jones, Career Coach</v>
      </c>
      <c r="C10" s="244">
        <f>+'BUDGET '!C18</f>
        <v>22</v>
      </c>
      <c r="D10" s="295">
        <f>+'BUDGET '!C18</f>
        <v>22</v>
      </c>
      <c r="E10" s="349">
        <f>+'BUDGET '!O18</f>
        <v>45760</v>
      </c>
      <c r="F10" s="163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</row>
    <row r="11" spans="1:98" x14ac:dyDescent="0.2">
      <c r="A11" s="157">
        <f t="shared" si="0"/>
        <v>4</v>
      </c>
      <c r="B11" s="243" t="str">
        <f>+'BUDGET '!B19</f>
        <v>Tara Brown, Client Support Svcs</v>
      </c>
      <c r="C11" s="244">
        <f>+'BUDGET '!C19</f>
        <v>18</v>
      </c>
      <c r="D11" s="295">
        <f>+'BUDGET '!C19</f>
        <v>18</v>
      </c>
      <c r="E11" s="349">
        <f>+'BUDGET '!O19</f>
        <v>37440</v>
      </c>
      <c r="F11" s="163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</row>
    <row r="12" spans="1:98" x14ac:dyDescent="0.2">
      <c r="A12" s="157">
        <f t="shared" si="0"/>
        <v>5</v>
      </c>
      <c r="B12" s="243">
        <f>+'BUDGET '!B20</f>
        <v>0</v>
      </c>
      <c r="C12" s="244">
        <f>+'BUDGET '!C20</f>
        <v>0</v>
      </c>
      <c r="D12" s="295">
        <f>+'BUDGET '!C20</f>
        <v>0</v>
      </c>
      <c r="E12" s="349">
        <f>+'BUDGET '!O20</f>
        <v>0</v>
      </c>
      <c r="F12" s="163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</row>
    <row r="13" spans="1:98" x14ac:dyDescent="0.2">
      <c r="A13" s="157">
        <f t="shared" si="0"/>
        <v>6</v>
      </c>
      <c r="B13" s="243">
        <f>+'BUDGET '!B21</f>
        <v>0</v>
      </c>
      <c r="C13" s="244">
        <f>+'BUDGET '!C21</f>
        <v>0</v>
      </c>
      <c r="D13" s="295">
        <f>+'BUDGET '!C21</f>
        <v>0</v>
      </c>
      <c r="E13" s="349">
        <f>+'BUDGET '!O21</f>
        <v>0</v>
      </c>
      <c r="F13" s="163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</row>
    <row r="14" spans="1:98" x14ac:dyDescent="0.2">
      <c r="A14" s="157">
        <f t="shared" si="0"/>
        <v>7</v>
      </c>
      <c r="B14" s="243">
        <f>+'BUDGET '!B22</f>
        <v>0</v>
      </c>
      <c r="C14" s="244">
        <f>+'BUDGET '!C22</f>
        <v>0</v>
      </c>
      <c r="D14" s="295">
        <f>+'BUDGET '!C22</f>
        <v>0</v>
      </c>
      <c r="E14" s="349">
        <f>+'BUDGET '!O22</f>
        <v>0</v>
      </c>
      <c r="F14" s="163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</row>
    <row r="15" spans="1:98" x14ac:dyDescent="0.2">
      <c r="A15" s="157">
        <f t="shared" si="0"/>
        <v>8</v>
      </c>
      <c r="B15" s="243">
        <f>+'BUDGET '!B23</f>
        <v>0</v>
      </c>
      <c r="C15" s="244">
        <f>+'BUDGET '!C23</f>
        <v>0</v>
      </c>
      <c r="D15" s="295">
        <f>+'BUDGET '!C23</f>
        <v>0</v>
      </c>
      <c r="E15" s="349">
        <f>+'BUDGET '!O23</f>
        <v>0</v>
      </c>
      <c r="F15" s="163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</row>
    <row r="16" spans="1:98" x14ac:dyDescent="0.2">
      <c r="A16" s="157">
        <f t="shared" si="0"/>
        <v>9</v>
      </c>
      <c r="B16" s="243">
        <f>+'BUDGET '!B24</f>
        <v>0</v>
      </c>
      <c r="C16" s="244">
        <f>+'BUDGET '!C24</f>
        <v>0</v>
      </c>
      <c r="D16" s="295">
        <f>+'BUDGET '!C24</f>
        <v>0</v>
      </c>
      <c r="E16" s="349">
        <f>+'BUDGET '!O24</f>
        <v>0</v>
      </c>
      <c r="F16" s="163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</row>
    <row r="17" spans="1:98" x14ac:dyDescent="0.2">
      <c r="A17" s="157">
        <f t="shared" si="0"/>
        <v>10</v>
      </c>
      <c r="B17" s="243">
        <f>+'BUDGET '!B25</f>
        <v>0</v>
      </c>
      <c r="C17" s="244">
        <f>+'BUDGET '!C25</f>
        <v>0</v>
      </c>
      <c r="D17" s="295">
        <f>+'BUDGET '!C25</f>
        <v>0</v>
      </c>
      <c r="E17" s="349">
        <f>+'BUDGET '!O25</f>
        <v>0</v>
      </c>
      <c r="F17" s="163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</row>
    <row r="18" spans="1:98" x14ac:dyDescent="0.2">
      <c r="A18" s="157">
        <f t="shared" si="0"/>
        <v>11</v>
      </c>
      <c r="B18" s="243">
        <f>+'BUDGET '!B26</f>
        <v>0</v>
      </c>
      <c r="C18" s="244">
        <f>+'BUDGET '!C26</f>
        <v>0</v>
      </c>
      <c r="D18" s="295">
        <f>+'BUDGET '!C26</f>
        <v>0</v>
      </c>
      <c r="E18" s="349">
        <f>+'BUDGET '!O26</f>
        <v>0</v>
      </c>
      <c r="F18" s="163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</row>
    <row r="19" spans="1:98" x14ac:dyDescent="0.2">
      <c r="A19" s="157">
        <f t="shared" si="0"/>
        <v>12</v>
      </c>
      <c r="B19" s="243">
        <f>+'BUDGET '!B27</f>
        <v>0</v>
      </c>
      <c r="C19" s="244">
        <f>+'BUDGET '!C27</f>
        <v>0</v>
      </c>
      <c r="D19" s="295">
        <f>+'BUDGET '!C27</f>
        <v>0</v>
      </c>
      <c r="E19" s="349">
        <f>+'BUDGET '!O27</f>
        <v>0</v>
      </c>
      <c r="F19" s="163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</row>
    <row r="20" spans="1:98" x14ac:dyDescent="0.2">
      <c r="A20" s="157">
        <f t="shared" si="0"/>
        <v>13</v>
      </c>
      <c r="B20" s="243">
        <f>+'BUDGET '!B28</f>
        <v>0</v>
      </c>
      <c r="C20" s="244">
        <f>+'BUDGET '!C28</f>
        <v>0</v>
      </c>
      <c r="D20" s="295">
        <f>+'BUDGET '!C28</f>
        <v>0</v>
      </c>
      <c r="E20" s="349">
        <f>+'BUDGET '!O28</f>
        <v>0</v>
      </c>
      <c r="F20" s="163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</row>
    <row r="21" spans="1:98" x14ac:dyDescent="0.2">
      <c r="A21" s="157">
        <f t="shared" si="0"/>
        <v>14</v>
      </c>
      <c r="B21" s="243">
        <f>+'BUDGET '!B29</f>
        <v>0</v>
      </c>
      <c r="C21" s="244">
        <f>+'BUDGET '!C29</f>
        <v>0</v>
      </c>
      <c r="D21" s="295">
        <f>+'BUDGET '!C29</f>
        <v>0</v>
      </c>
      <c r="E21" s="349">
        <f>+'BUDGET '!O29</f>
        <v>0</v>
      </c>
      <c r="F21" s="163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</row>
    <row r="22" spans="1:98" x14ac:dyDescent="0.2">
      <c r="A22" s="157">
        <f t="shared" si="0"/>
        <v>15</v>
      </c>
      <c r="B22" s="243">
        <f>+'BUDGET '!B30</f>
        <v>0</v>
      </c>
      <c r="C22" s="244">
        <f>+'BUDGET '!C30</f>
        <v>0</v>
      </c>
      <c r="D22" s="295">
        <f>+'BUDGET '!C30</f>
        <v>0</v>
      </c>
      <c r="E22" s="349">
        <f>+'BUDGET '!O30</f>
        <v>0</v>
      </c>
      <c r="F22" s="163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</row>
    <row r="23" spans="1:98" x14ac:dyDescent="0.2">
      <c r="A23" s="157">
        <f>+A22+1</f>
        <v>16</v>
      </c>
      <c r="B23" s="437" t="s">
        <v>170</v>
      </c>
      <c r="C23" s="245"/>
      <c r="D23" s="32">
        <f t="shared" ref="D23" si="1">SUM(E23:E23)</f>
        <v>65250</v>
      </c>
      <c r="E23" s="349">
        <f>+'BUDGET '!O43</f>
        <v>65250</v>
      </c>
      <c r="F23" s="163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</row>
    <row r="24" spans="1:98" x14ac:dyDescent="0.2">
      <c r="A24" s="157">
        <f t="shared" ref="A24:A27" si="2">+A23+1</f>
        <v>17</v>
      </c>
      <c r="B24" s="4"/>
      <c r="C24" s="245"/>
      <c r="D24" s="32"/>
      <c r="E24" s="348"/>
      <c r="F24" s="163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</row>
    <row r="25" spans="1:98" ht="15" x14ac:dyDescent="0.25">
      <c r="A25" s="157">
        <f t="shared" si="2"/>
        <v>18</v>
      </c>
      <c r="B25" s="246" t="s">
        <v>128</v>
      </c>
      <c r="C25" s="247"/>
      <c r="D25" s="32">
        <f>SUM(D6:D24)</f>
        <v>65347</v>
      </c>
      <c r="E25" s="348">
        <f>SUM(E6:E24)</f>
        <v>164362</v>
      </c>
      <c r="F25" s="163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</row>
    <row r="26" spans="1:98" ht="15" x14ac:dyDescent="0.25">
      <c r="A26" s="157">
        <f t="shared" si="2"/>
        <v>19</v>
      </c>
      <c r="B26" s="246"/>
      <c r="C26" s="247"/>
      <c r="D26" s="32"/>
      <c r="E26" s="348"/>
      <c r="F26" s="163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</row>
    <row r="27" spans="1:98" ht="15.75" thickBot="1" x14ac:dyDescent="0.3">
      <c r="A27" s="157">
        <f t="shared" si="2"/>
        <v>20</v>
      </c>
      <c r="B27" s="438" t="s">
        <v>171</v>
      </c>
      <c r="C27" s="247"/>
      <c r="D27" s="248">
        <f>SUM(E27:E27)</f>
        <v>36968</v>
      </c>
      <c r="E27" s="350">
        <f>+'BUDGET '!O58</f>
        <v>36968</v>
      </c>
      <c r="F27" s="249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</row>
    <row r="28" spans="1:98" ht="15.75" thickBot="1" x14ac:dyDescent="0.3">
      <c r="A28" s="250">
        <f>+A27+1</f>
        <v>21</v>
      </c>
      <c r="B28" s="251" t="s">
        <v>129</v>
      </c>
      <c r="C28" s="252"/>
      <c r="D28" s="253">
        <f>+D27+D25</f>
        <v>102315</v>
      </c>
      <c r="E28" s="351">
        <f t="shared" ref="E28" si="3">+E27+E25</f>
        <v>201330</v>
      </c>
      <c r="F28" s="254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</row>
    <row r="29" spans="1:98" ht="13.5" thickBot="1" x14ac:dyDescent="0.25">
      <c r="A29" s="255"/>
      <c r="B29" s="256"/>
      <c r="C29" s="257"/>
      <c r="D29" s="258"/>
      <c r="E29" s="258"/>
      <c r="F29" s="259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</row>
    <row r="30" spans="1:98" ht="13.5" thickBot="1" x14ac:dyDescent="0.25">
      <c r="A30" s="255"/>
      <c r="B30" s="256"/>
      <c r="C30" s="257"/>
      <c r="D30" s="258"/>
      <c r="E30" s="258"/>
      <c r="F30" s="259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</row>
    <row r="31" spans="1:98" ht="15" x14ac:dyDescent="0.25">
      <c r="A31" s="250">
        <f>+A28+1</f>
        <v>22</v>
      </c>
      <c r="B31" s="265" t="s">
        <v>130</v>
      </c>
      <c r="C31" s="260"/>
      <c r="D31" s="261">
        <f>+D25</f>
        <v>65347</v>
      </c>
      <c r="E31" s="352">
        <f>+E25</f>
        <v>164362</v>
      </c>
      <c r="F31" s="262" t="e">
        <f>+#REF!+F25</f>
        <v>#REF!</v>
      </c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</row>
    <row r="32" spans="1:98" ht="15" x14ac:dyDescent="0.25">
      <c r="A32" s="250">
        <f t="shared" ref="A32:A36" si="4">+A31+1</f>
        <v>23</v>
      </c>
      <c r="B32" s="266" t="s">
        <v>131</v>
      </c>
      <c r="C32" s="267"/>
      <c r="D32" s="32">
        <f>+D27</f>
        <v>36968</v>
      </c>
      <c r="E32" s="348">
        <f>+E27</f>
        <v>36968</v>
      </c>
      <c r="F32" s="163"/>
      <c r="G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</row>
    <row r="33" spans="1:98" ht="15" x14ac:dyDescent="0.25">
      <c r="A33" s="250">
        <f t="shared" si="4"/>
        <v>24</v>
      </c>
      <c r="B33" s="266" t="s">
        <v>132</v>
      </c>
      <c r="C33" s="267"/>
      <c r="D33" s="32">
        <f t="shared" ref="D33:E33" si="5">SUM(D31:D32)</f>
        <v>102315</v>
      </c>
      <c r="E33" s="348">
        <f t="shared" si="5"/>
        <v>201330</v>
      </c>
      <c r="F33" s="163" t="e">
        <f>SUM(F31:F31)</f>
        <v>#REF!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</row>
    <row r="34" spans="1:98" ht="15.75" thickBot="1" x14ac:dyDescent="0.3">
      <c r="A34" s="250">
        <f t="shared" si="4"/>
        <v>25</v>
      </c>
      <c r="B34" s="268" t="s">
        <v>133</v>
      </c>
      <c r="C34" s="260"/>
      <c r="D34" s="248">
        <f>SUM(E34:E34)</f>
        <v>242000</v>
      </c>
      <c r="E34" s="350">
        <f>+'BUDGET '!O65+'BUDGET '!O72+'BUDGET '!O79+'BUDGET '!O92+'BUDGET '!O100+'BUDGET '!O108+'BUDGET '!O116</f>
        <v>242000</v>
      </c>
      <c r="F34" s="262">
        <v>0</v>
      </c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</row>
    <row r="35" spans="1:98" ht="15" x14ac:dyDescent="0.25">
      <c r="A35" s="250">
        <f t="shared" si="4"/>
        <v>26</v>
      </c>
      <c r="B35" s="266" t="s">
        <v>134</v>
      </c>
      <c r="C35" s="267"/>
      <c r="D35" s="261">
        <f>SUM(E35:E35)</f>
        <v>443330</v>
      </c>
      <c r="E35" s="352">
        <f t="shared" ref="E35:F35" si="6">SUM(E33:E34)</f>
        <v>443330</v>
      </c>
      <c r="F35" s="163" t="e">
        <f t="shared" si="6"/>
        <v>#REF!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</row>
    <row r="36" spans="1:98" ht="15.75" thickBot="1" x14ac:dyDescent="0.3">
      <c r="A36" s="250">
        <f t="shared" si="4"/>
        <v>27</v>
      </c>
      <c r="B36" s="269" t="s">
        <v>135</v>
      </c>
      <c r="C36" s="270"/>
      <c r="D36" s="271">
        <f>D34/D35</f>
        <v>0.54586876593057088</v>
      </c>
      <c r="E36" s="353">
        <f t="shared" ref="E36:F36" si="7">E34/E35</f>
        <v>0.54586876593057088</v>
      </c>
      <c r="F36" s="272" t="e">
        <f t="shared" si="7"/>
        <v>#REF!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</row>
    <row r="37" spans="1:98" ht="13.5" thickBot="1" x14ac:dyDescent="0.25">
      <c r="A37" s="255"/>
      <c r="B37" s="256"/>
      <c r="C37" s="257"/>
      <c r="D37" s="273"/>
      <c r="E37" s="258"/>
      <c r="F37" s="259"/>
      <c r="G37" s="420"/>
      <c r="H37" s="420"/>
      <c r="I37" s="419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</row>
    <row r="38" spans="1:98" ht="15" x14ac:dyDescent="0.25">
      <c r="A38" s="264">
        <f>+A36+1</f>
        <v>28</v>
      </c>
      <c r="B38" s="265" t="s">
        <v>185</v>
      </c>
      <c r="C38" s="260"/>
      <c r="D38" s="338"/>
      <c r="E38" s="354">
        <f>+'STAFF ALLOCATION'!E31</f>
        <v>2.25</v>
      </c>
      <c r="F38" s="274">
        <v>1.375</v>
      </c>
      <c r="G38" s="417"/>
      <c r="H38" s="417"/>
      <c r="I38" s="418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</row>
    <row r="39" spans="1:98" ht="15" x14ac:dyDescent="0.25">
      <c r="A39" s="264">
        <f>+A38+1</f>
        <v>29</v>
      </c>
      <c r="B39" s="266" t="s">
        <v>136</v>
      </c>
      <c r="C39" s="267"/>
      <c r="D39" s="345"/>
      <c r="E39" s="355">
        <f>SUM(E38:E38)</f>
        <v>2.25</v>
      </c>
      <c r="F39" s="275">
        <v>1.375</v>
      </c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</row>
    <row r="40" spans="1:98" ht="15.75" thickBot="1" x14ac:dyDescent="0.3">
      <c r="A40" s="264">
        <f>+A39+1</f>
        <v>30</v>
      </c>
      <c r="B40" s="276" t="s">
        <v>137</v>
      </c>
      <c r="C40" s="267"/>
      <c r="D40" s="346"/>
      <c r="E40" s="352">
        <f>E33/E39</f>
        <v>89480</v>
      </c>
      <c r="F40" s="262" t="e">
        <f>F33/F39</f>
        <v>#REF!</v>
      </c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</row>
    <row r="41" spans="1:98" ht="13.5" thickBot="1" x14ac:dyDescent="0.25">
      <c r="A41" s="255"/>
      <c r="B41" s="256"/>
      <c r="C41" s="257"/>
      <c r="D41" s="258"/>
      <c r="E41" s="258"/>
      <c r="F41" s="259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</row>
    <row r="42" spans="1:98" s="294" customFormat="1" ht="15" x14ac:dyDescent="0.25">
      <c r="A42" s="301">
        <f>+A40+1</f>
        <v>31</v>
      </c>
      <c r="B42" s="434" t="s">
        <v>144</v>
      </c>
      <c r="C42" s="302"/>
      <c r="D42" s="303"/>
      <c r="E42" s="356"/>
      <c r="F42" s="359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</row>
    <row r="43" spans="1:98" s="294" customFormat="1" ht="15" x14ac:dyDescent="0.25">
      <c r="A43" s="304">
        <f>+A42+1</f>
        <v>32</v>
      </c>
      <c r="B43" s="435" t="s">
        <v>145</v>
      </c>
      <c r="C43" s="245"/>
      <c r="D43" s="295"/>
      <c r="E43" s="357"/>
      <c r="F43" s="360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</row>
    <row r="44" spans="1:98" s="294" customFormat="1" ht="15.75" thickBot="1" x14ac:dyDescent="0.3">
      <c r="A44" s="305">
        <f>+A43+1</f>
        <v>33</v>
      </c>
      <c r="B44" s="436" t="s">
        <v>146</v>
      </c>
      <c r="C44" s="263"/>
      <c r="D44" s="306"/>
      <c r="E44" s="358"/>
      <c r="F44" s="361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</row>
    <row r="45" spans="1:98" s="294" customFormat="1" ht="13.5" thickBot="1" x14ac:dyDescent="0.25">
      <c r="A45" s="307"/>
      <c r="B45" s="308"/>
      <c r="C45" s="309"/>
      <c r="D45" s="310"/>
      <c r="E45" s="310"/>
      <c r="F45" s="311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</row>
    <row r="46" spans="1:98" s="294" customFormat="1" ht="13.5" thickBot="1" x14ac:dyDescent="0.25">
      <c r="A46" s="312"/>
      <c r="B46" s="297"/>
      <c r="C46" s="298"/>
      <c r="D46" s="298"/>
      <c r="E46" s="299"/>
      <c r="F46" s="300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</row>
    <row r="47" spans="1:98" s="294" customFormat="1" ht="13.5" thickTop="1" x14ac:dyDescent="0.2"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</row>
    <row r="48" spans="1:98" ht="15.75" x14ac:dyDescent="0.25">
      <c r="A48" s="362" t="s">
        <v>153</v>
      </c>
      <c r="C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</row>
    <row r="49" spans="3:98" x14ac:dyDescent="0.2">
      <c r="C49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</row>
    <row r="50" spans="3:98" x14ac:dyDescent="0.2">
      <c r="C50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</row>
    <row r="51" spans="3:98" x14ac:dyDescent="0.2">
      <c r="C51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</row>
    <row r="52" spans="3:98" x14ac:dyDescent="0.2">
      <c r="C5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</row>
    <row r="53" spans="3:98" x14ac:dyDescent="0.2">
      <c r="C53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</row>
    <row r="54" spans="3:98" x14ac:dyDescent="0.2">
      <c r="C54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</row>
    <row r="55" spans="3:98" x14ac:dyDescent="0.2">
      <c r="C55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</row>
    <row r="56" spans="3:98" x14ac:dyDescent="0.2">
      <c r="C56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</row>
    <row r="57" spans="3:98" x14ac:dyDescent="0.2">
      <c r="C57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</row>
    <row r="58" spans="3:98" x14ac:dyDescent="0.2">
      <c r="C58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</row>
    <row r="59" spans="3:98" x14ac:dyDescent="0.2">
      <c r="C59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</row>
    <row r="60" spans="3:98" x14ac:dyDescent="0.2">
      <c r="C60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</row>
    <row r="61" spans="3:98" x14ac:dyDescent="0.2">
      <c r="C61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</row>
    <row r="62" spans="3:98" x14ac:dyDescent="0.2">
      <c r="C6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</row>
    <row r="63" spans="3:98" x14ac:dyDescent="0.2">
      <c r="C63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</row>
    <row r="64" spans="3:98" x14ac:dyDescent="0.2">
      <c r="C64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</row>
    <row r="65" spans="3:98" x14ac:dyDescent="0.2">
      <c r="C65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</row>
    <row r="66" spans="3:98" x14ac:dyDescent="0.2">
      <c r="C66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</row>
    <row r="67" spans="3:98" x14ac:dyDescent="0.2">
      <c r="C67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</row>
    <row r="68" spans="3:98" x14ac:dyDescent="0.2">
      <c r="C68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</row>
    <row r="69" spans="3:98" x14ac:dyDescent="0.2">
      <c r="C69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</row>
    <row r="70" spans="3:98" x14ac:dyDescent="0.2">
      <c r="C70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</row>
    <row r="71" spans="3:98" x14ac:dyDescent="0.2">
      <c r="C71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</row>
    <row r="72" spans="3:98" x14ac:dyDescent="0.2">
      <c r="C7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</row>
    <row r="73" spans="3:98" x14ac:dyDescent="0.2">
      <c r="C73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</row>
    <row r="74" spans="3:98" x14ac:dyDescent="0.2">
      <c r="C74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</row>
    <row r="75" spans="3:98" x14ac:dyDescent="0.2">
      <c r="C75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</row>
    <row r="76" spans="3:98" x14ac:dyDescent="0.2">
      <c r="C76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</row>
    <row r="77" spans="3:98" x14ac:dyDescent="0.2">
      <c r="C77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</row>
    <row r="78" spans="3:98" x14ac:dyDescent="0.2">
      <c r="C78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</row>
    <row r="79" spans="3:98" x14ac:dyDescent="0.2">
      <c r="C79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</row>
    <row r="80" spans="3:98" x14ac:dyDescent="0.2">
      <c r="C80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</row>
    <row r="81" spans="3:98" x14ac:dyDescent="0.2">
      <c r="C81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</row>
    <row r="82" spans="3:98" x14ac:dyDescent="0.2">
      <c r="C8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</row>
    <row r="83" spans="3:98" x14ac:dyDescent="0.2">
      <c r="C83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</row>
    <row r="84" spans="3:98" x14ac:dyDescent="0.2">
      <c r="C84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</row>
    <row r="85" spans="3:98" x14ac:dyDescent="0.2">
      <c r="C85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</row>
    <row r="86" spans="3:98" x14ac:dyDescent="0.2">
      <c r="C86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2"/>
      <c r="CM86" s="242"/>
      <c r="CN86" s="242"/>
      <c r="CO86" s="242"/>
      <c r="CP86" s="242"/>
      <c r="CQ86" s="242"/>
      <c r="CR86" s="242"/>
      <c r="CS86" s="242"/>
      <c r="CT86" s="242"/>
    </row>
    <row r="87" spans="3:98" x14ac:dyDescent="0.2">
      <c r="C87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</row>
    <row r="88" spans="3:98" x14ac:dyDescent="0.2">
      <c r="C88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</row>
    <row r="89" spans="3:98" x14ac:dyDescent="0.2">
      <c r="C89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2"/>
      <c r="CM89" s="242"/>
      <c r="CN89" s="242"/>
      <c r="CO89" s="242"/>
      <c r="CP89" s="242"/>
      <c r="CQ89" s="242"/>
      <c r="CR89" s="242"/>
      <c r="CS89" s="242"/>
      <c r="CT89" s="242"/>
    </row>
    <row r="90" spans="3:98" x14ac:dyDescent="0.2">
      <c r="C90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</row>
    <row r="91" spans="3:98" x14ac:dyDescent="0.2">
      <c r="C91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2"/>
      <c r="CM91" s="242"/>
      <c r="CN91" s="242"/>
      <c r="CO91" s="242"/>
      <c r="CP91" s="242"/>
      <c r="CQ91" s="242"/>
      <c r="CR91" s="242"/>
      <c r="CS91" s="242"/>
      <c r="CT91" s="242"/>
    </row>
    <row r="92" spans="3:98" x14ac:dyDescent="0.2">
      <c r="C9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2"/>
      <c r="CO92" s="242"/>
      <c r="CP92" s="242"/>
      <c r="CQ92" s="242"/>
      <c r="CR92" s="242"/>
      <c r="CS92" s="242"/>
      <c r="CT92" s="242"/>
    </row>
    <row r="93" spans="3:98" x14ac:dyDescent="0.2">
      <c r="C93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</row>
    <row r="94" spans="3:98" x14ac:dyDescent="0.2">
      <c r="C94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</row>
    <row r="95" spans="3:98" x14ac:dyDescent="0.2">
      <c r="C95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  <c r="CR95" s="242"/>
      <c r="CS95" s="242"/>
      <c r="CT95" s="242"/>
    </row>
    <row r="96" spans="3:98" x14ac:dyDescent="0.2">
      <c r="C96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</row>
    <row r="97" spans="3:98" x14ac:dyDescent="0.2">
      <c r="C97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2"/>
      <c r="CM97" s="242"/>
      <c r="CN97" s="242"/>
      <c r="CO97" s="242"/>
      <c r="CP97" s="242"/>
      <c r="CQ97" s="242"/>
      <c r="CR97" s="242"/>
      <c r="CS97" s="242"/>
      <c r="CT97" s="242"/>
    </row>
    <row r="98" spans="3:98" x14ac:dyDescent="0.2">
      <c r="C98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</row>
    <row r="99" spans="3:98" x14ac:dyDescent="0.2">
      <c r="C99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2"/>
      <c r="BP99" s="242"/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2"/>
      <c r="CM99" s="242"/>
      <c r="CN99" s="242"/>
      <c r="CO99" s="242"/>
      <c r="CP99" s="242"/>
      <c r="CQ99" s="242"/>
      <c r="CR99" s="242"/>
      <c r="CS99" s="242"/>
      <c r="CT99" s="242"/>
    </row>
    <row r="100" spans="3:98" x14ac:dyDescent="0.2">
      <c r="C100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2"/>
      <c r="BW100" s="242"/>
      <c r="BX100" s="242"/>
      <c r="BY100" s="242"/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/>
      <c r="CJ100" s="242"/>
      <c r="CK100" s="242"/>
      <c r="CL100" s="242"/>
      <c r="CM100" s="242"/>
      <c r="CN100" s="242"/>
      <c r="CO100" s="242"/>
      <c r="CP100" s="242"/>
      <c r="CQ100" s="242"/>
      <c r="CR100" s="242"/>
      <c r="CS100" s="242"/>
      <c r="CT100" s="242"/>
    </row>
    <row r="101" spans="3:98" x14ac:dyDescent="0.2">
      <c r="C101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  <c r="CR101" s="242"/>
      <c r="CS101" s="242"/>
      <c r="CT101" s="242"/>
    </row>
    <row r="102" spans="3:98" x14ac:dyDescent="0.2">
      <c r="C10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2"/>
      <c r="CM102" s="242"/>
      <c r="CN102" s="242"/>
      <c r="CO102" s="242"/>
      <c r="CP102" s="242"/>
      <c r="CQ102" s="242"/>
      <c r="CR102" s="242"/>
      <c r="CS102" s="242"/>
      <c r="CT102" s="242"/>
    </row>
    <row r="103" spans="3:98" x14ac:dyDescent="0.2">
      <c r="C103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2"/>
      <c r="BW103" s="242"/>
      <c r="BX103" s="242"/>
      <c r="BY103" s="242"/>
      <c r="BZ103" s="242"/>
      <c r="CA103" s="242"/>
      <c r="CB103" s="242"/>
      <c r="CC103" s="242"/>
      <c r="CD103" s="242"/>
      <c r="CE103" s="242"/>
      <c r="CF103" s="242"/>
      <c r="CG103" s="242"/>
      <c r="CH103" s="242"/>
      <c r="CI103" s="242"/>
      <c r="CJ103" s="242"/>
      <c r="CK103" s="242"/>
      <c r="CL103" s="242"/>
      <c r="CM103" s="242"/>
      <c r="CN103" s="242"/>
      <c r="CO103" s="242"/>
      <c r="CP103" s="242"/>
      <c r="CQ103" s="242"/>
      <c r="CR103" s="242"/>
      <c r="CS103" s="242"/>
      <c r="CT103" s="242"/>
    </row>
    <row r="104" spans="3:98" x14ac:dyDescent="0.2">
      <c r="C104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42"/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/>
      <c r="CJ104" s="242"/>
      <c r="CK104" s="242"/>
      <c r="CL104" s="242"/>
      <c r="CM104" s="242"/>
      <c r="CN104" s="242"/>
      <c r="CO104" s="242"/>
      <c r="CP104" s="242"/>
      <c r="CQ104" s="242"/>
      <c r="CR104" s="242"/>
      <c r="CS104" s="242"/>
      <c r="CT104" s="242"/>
    </row>
    <row r="105" spans="3:98" x14ac:dyDescent="0.2">
      <c r="C105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42"/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/>
      <c r="CJ105" s="242"/>
      <c r="CK105" s="242"/>
      <c r="CL105" s="242"/>
      <c r="CM105" s="242"/>
      <c r="CN105" s="242"/>
      <c r="CO105" s="242"/>
      <c r="CP105" s="242"/>
      <c r="CQ105" s="242"/>
      <c r="CR105" s="242"/>
      <c r="CS105" s="242"/>
      <c r="CT105" s="242"/>
    </row>
    <row r="106" spans="3:98" x14ac:dyDescent="0.2">
      <c r="C106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42"/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/>
      <c r="CJ106" s="242"/>
      <c r="CK106" s="242"/>
      <c r="CL106" s="242"/>
      <c r="CM106" s="242"/>
      <c r="CN106" s="242"/>
      <c r="CO106" s="242"/>
      <c r="CP106" s="242"/>
      <c r="CQ106" s="242"/>
      <c r="CR106" s="242"/>
      <c r="CS106" s="242"/>
      <c r="CT106" s="242"/>
    </row>
    <row r="107" spans="3:98" x14ac:dyDescent="0.2">
      <c r="C107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242"/>
    </row>
    <row r="108" spans="3:98" x14ac:dyDescent="0.2">
      <c r="C108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  <c r="CR108" s="242"/>
      <c r="CS108" s="242"/>
      <c r="CT108" s="242"/>
    </row>
    <row r="109" spans="3:98" x14ac:dyDescent="0.2">
      <c r="C109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2"/>
      <c r="CM109" s="242"/>
      <c r="CN109" s="242"/>
      <c r="CO109" s="242"/>
      <c r="CP109" s="242"/>
      <c r="CQ109" s="242"/>
      <c r="CR109" s="242"/>
      <c r="CS109" s="242"/>
      <c r="CT109" s="242"/>
    </row>
    <row r="110" spans="3:98" x14ac:dyDescent="0.2">
      <c r="C110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2"/>
      <c r="CM110" s="242"/>
      <c r="CN110" s="242"/>
      <c r="CO110" s="242"/>
      <c r="CP110" s="242"/>
      <c r="CQ110" s="242"/>
      <c r="CR110" s="242"/>
      <c r="CS110" s="242"/>
      <c r="CT110" s="242"/>
    </row>
    <row r="111" spans="3:98" x14ac:dyDescent="0.2">
      <c r="C111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2"/>
      <c r="CK111" s="242"/>
      <c r="CL111" s="242"/>
      <c r="CM111" s="242"/>
      <c r="CN111" s="242"/>
      <c r="CO111" s="242"/>
      <c r="CP111" s="242"/>
      <c r="CQ111" s="242"/>
      <c r="CR111" s="242"/>
      <c r="CS111" s="242"/>
      <c r="CT111" s="242"/>
    </row>
    <row r="112" spans="3:98" x14ac:dyDescent="0.2">
      <c r="C11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42"/>
      <c r="CK112" s="242"/>
      <c r="CL112" s="242"/>
      <c r="CM112" s="242"/>
      <c r="CN112" s="242"/>
      <c r="CO112" s="242"/>
      <c r="CP112" s="242"/>
      <c r="CQ112" s="242"/>
      <c r="CR112" s="242"/>
      <c r="CS112" s="242"/>
      <c r="CT112" s="242"/>
    </row>
    <row r="113" spans="3:98" x14ac:dyDescent="0.2">
      <c r="C113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2"/>
      <c r="CM113" s="242"/>
      <c r="CN113" s="242"/>
      <c r="CO113" s="242"/>
      <c r="CP113" s="242"/>
      <c r="CQ113" s="242"/>
      <c r="CR113" s="242"/>
      <c r="CS113" s="242"/>
      <c r="CT113" s="242"/>
    </row>
    <row r="114" spans="3:98" x14ac:dyDescent="0.2">
      <c r="C114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  <c r="CR114" s="242"/>
      <c r="CS114" s="242"/>
      <c r="CT114" s="242"/>
    </row>
    <row r="115" spans="3:98" x14ac:dyDescent="0.2">
      <c r="C115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2"/>
      <c r="BA115" s="242"/>
      <c r="BB115" s="242"/>
      <c r="BC115" s="242"/>
      <c r="BD115" s="242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  <c r="CR115" s="242"/>
      <c r="CS115" s="242"/>
      <c r="CT115" s="242"/>
    </row>
    <row r="116" spans="3:98" x14ac:dyDescent="0.2">
      <c r="C116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</row>
    <row r="117" spans="3:98" x14ac:dyDescent="0.2">
      <c r="C117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</row>
    <row r="118" spans="3:98" x14ac:dyDescent="0.2">
      <c r="C118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</row>
    <row r="119" spans="3:98" x14ac:dyDescent="0.2">
      <c r="C119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</row>
    <row r="120" spans="3:98" x14ac:dyDescent="0.2">
      <c r="C120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</row>
    <row r="121" spans="3:98" x14ac:dyDescent="0.2">
      <c r="C121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</row>
    <row r="122" spans="3:98" x14ac:dyDescent="0.2">
      <c r="C12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</row>
    <row r="123" spans="3:98" x14ac:dyDescent="0.2">
      <c r="C123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</row>
    <row r="124" spans="3:98" x14ac:dyDescent="0.2">
      <c r="C124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</row>
    <row r="125" spans="3:98" x14ac:dyDescent="0.2">
      <c r="C125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</row>
    <row r="126" spans="3:98" x14ac:dyDescent="0.2">
      <c r="C126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</row>
    <row r="127" spans="3:98" x14ac:dyDescent="0.2">
      <c r="C127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</row>
    <row r="128" spans="3:98" x14ac:dyDescent="0.2">
      <c r="C128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</row>
    <row r="129" spans="3:98" x14ac:dyDescent="0.2">
      <c r="C129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</row>
    <row r="130" spans="3:98" x14ac:dyDescent="0.2">
      <c r="C130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</row>
    <row r="131" spans="3:98" x14ac:dyDescent="0.2">
      <c r="C13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</row>
    <row r="132" spans="3:98" x14ac:dyDescent="0.2">
      <c r="C13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</row>
    <row r="133" spans="3:98" x14ac:dyDescent="0.2">
      <c r="C133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</row>
    <row r="134" spans="3:98" x14ac:dyDescent="0.2">
      <c r="C134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</row>
    <row r="135" spans="3:98" x14ac:dyDescent="0.2">
      <c r="C135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</row>
    <row r="136" spans="3:98" x14ac:dyDescent="0.2">
      <c r="C136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</row>
    <row r="137" spans="3:98" x14ac:dyDescent="0.2">
      <c r="C137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</row>
    <row r="138" spans="3:98" x14ac:dyDescent="0.2">
      <c r="C138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</row>
    <row r="139" spans="3:98" x14ac:dyDescent="0.2">
      <c r="C139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42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</row>
    <row r="140" spans="3:98" x14ac:dyDescent="0.2">
      <c r="C140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</row>
    <row r="141" spans="3:98" x14ac:dyDescent="0.2">
      <c r="C141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</row>
    <row r="142" spans="3:98" x14ac:dyDescent="0.2">
      <c r="C1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</row>
    <row r="143" spans="3:98" x14ac:dyDescent="0.2">
      <c r="C143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</row>
    <row r="144" spans="3:98" x14ac:dyDescent="0.2">
      <c r="C144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</row>
    <row r="145" spans="3:98" x14ac:dyDescent="0.2">
      <c r="C145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</row>
    <row r="146" spans="3:98" x14ac:dyDescent="0.2">
      <c r="C146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</row>
    <row r="147" spans="3:98" x14ac:dyDescent="0.2">
      <c r="C147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</row>
    <row r="148" spans="3:98" x14ac:dyDescent="0.2">
      <c r="C148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</row>
    <row r="149" spans="3:98" x14ac:dyDescent="0.2">
      <c r="C149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</row>
    <row r="150" spans="3:98" x14ac:dyDescent="0.2">
      <c r="C150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</row>
    <row r="151" spans="3:98" x14ac:dyDescent="0.2">
      <c r="C151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</row>
    <row r="152" spans="3:98" x14ac:dyDescent="0.2">
      <c r="C15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</row>
    <row r="153" spans="3:98" x14ac:dyDescent="0.2">
      <c r="C153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</row>
    <row r="154" spans="3:98" x14ac:dyDescent="0.2">
      <c r="C154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</row>
    <row r="155" spans="3:98" x14ac:dyDescent="0.2">
      <c r="C155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</row>
    <row r="156" spans="3:98" x14ac:dyDescent="0.2">
      <c r="C156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</row>
    <row r="157" spans="3:98" x14ac:dyDescent="0.2">
      <c r="C157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</row>
    <row r="158" spans="3:98" x14ac:dyDescent="0.2">
      <c r="C158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</row>
    <row r="159" spans="3:98" x14ac:dyDescent="0.2">
      <c r="C159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</row>
    <row r="160" spans="3:98" x14ac:dyDescent="0.2">
      <c r="C160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</row>
    <row r="161" spans="3:98" x14ac:dyDescent="0.2">
      <c r="C161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</row>
    <row r="162" spans="3:98" x14ac:dyDescent="0.2">
      <c r="C16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</row>
    <row r="163" spans="3:98" x14ac:dyDescent="0.2">
      <c r="C163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</row>
    <row r="164" spans="3:98" x14ac:dyDescent="0.2">
      <c r="C164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</row>
    <row r="165" spans="3:98" x14ac:dyDescent="0.2">
      <c r="C165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</row>
    <row r="166" spans="3:98" x14ac:dyDescent="0.2">
      <c r="C166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</row>
    <row r="167" spans="3:98" x14ac:dyDescent="0.2">
      <c r="C167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</row>
    <row r="168" spans="3:98" x14ac:dyDescent="0.2">
      <c r="C168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242"/>
      <c r="AS168" s="242"/>
      <c r="AT168" s="242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</row>
  </sheetData>
  <mergeCells count="1">
    <mergeCell ref="A5:B5"/>
  </mergeCells>
  <pageMargins left="0.2" right="0.2" top="0.25" bottom="0.25" header="0" footer="0"/>
  <pageSetup paperSize="5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DESIGN</vt:lpstr>
      <vt:lpstr>BUDGET </vt:lpstr>
      <vt:lpstr>BUDGET SUMMARY</vt:lpstr>
      <vt:lpstr>CUMULATIVE SCHEDULES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'CUMULATIVE SCHEDULES'!Print_Area</vt:lpstr>
      <vt:lpstr>Print_Area</vt:lpstr>
      <vt:lpstr>'BUDGET '!Print_Titles</vt:lpstr>
      <vt:lpstr>'CUMULATIVE SCHEDULES'!Print_Titles</vt:lpstr>
      <vt:lpstr>Title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Becky Powers</cp:lastModifiedBy>
  <cp:lastPrinted>2020-09-02T15:05:51Z</cp:lastPrinted>
  <dcterms:created xsi:type="dcterms:W3CDTF">2004-08-09T18:38:10Z</dcterms:created>
  <dcterms:modified xsi:type="dcterms:W3CDTF">2025-03-07T14:04:38Z</dcterms:modified>
</cp:coreProperties>
</file>